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15" windowHeight="7650" tabRatio="702" firstSheet="3" activeTab="8"/>
  </bookViews>
  <sheets>
    <sheet name="Q1 14-15" sheetId="1" state="hidden" r:id="rId1"/>
    <sheet name="Q2 14-15" sheetId="2" state="hidden" r:id="rId2"/>
    <sheet name="Q3 14-15" sheetId="3" state="hidden" r:id="rId3"/>
    <sheet name="Kinder" sheetId="4" r:id="rId4"/>
    <sheet name="First " sheetId="5" r:id="rId5"/>
    <sheet name="Second" sheetId="6" r:id="rId6"/>
    <sheet name="Third" sheetId="7" r:id="rId7"/>
    <sheet name="Fourth" sheetId="8" r:id="rId8"/>
    <sheet name="Fifth" sheetId="9" r:id="rId9"/>
  </sheets>
  <definedNames>
    <definedName name="_xlnm._FilterDatabase" localSheetId="0" hidden="1">'Q1 14-15'!$A$1:$I$61</definedName>
    <definedName name="_xlfn.COUNTIFS" hidden="1">#NAME?</definedName>
    <definedName name="_xlnm.Print_Titles" localSheetId="0">'Q1 14-15'!$1:$1</definedName>
  </definedNames>
  <calcPr fullCalcOnLoad="1"/>
</workbook>
</file>

<file path=xl/sharedStrings.xml><?xml version="1.0" encoding="utf-8"?>
<sst xmlns="http://schemas.openxmlformats.org/spreadsheetml/2006/main" count="3818" uniqueCount="158">
  <si>
    <t>Date</t>
  </si>
  <si>
    <t>Mon</t>
  </si>
  <si>
    <t>Art</t>
  </si>
  <si>
    <t>PE</t>
  </si>
  <si>
    <t>Media</t>
  </si>
  <si>
    <t>Music</t>
  </si>
  <si>
    <t>Guidance</t>
  </si>
  <si>
    <t>Tech</t>
  </si>
  <si>
    <t>Science</t>
  </si>
  <si>
    <t>Tues</t>
  </si>
  <si>
    <t>Fri</t>
  </si>
  <si>
    <t>Wed</t>
  </si>
  <si>
    <t>Week Day</t>
  </si>
  <si>
    <t>Thurs</t>
  </si>
  <si>
    <t># Teaching Days</t>
  </si>
  <si>
    <t>Errors</t>
  </si>
  <si>
    <t>Note 2- tracked out or have a workday</t>
  </si>
  <si>
    <t>Note 1 - Specialists who are tracked out or have a workday</t>
  </si>
  <si>
    <t>Note 3 - tracked out or have a workday</t>
  </si>
  <si>
    <t>Track 1B</t>
  </si>
  <si>
    <t>Track 2</t>
  </si>
  <si>
    <t>Track 3</t>
  </si>
  <si>
    <t>Track 4A</t>
  </si>
  <si>
    <t>Track 4B</t>
  </si>
  <si>
    <t>Track 1A</t>
  </si>
  <si>
    <t>4A                   Bainlardi               Venezia                Furnier    Overton                 Bracke          McCann</t>
  </si>
  <si>
    <t>1A                              Hayes         Meaker              Camut            Stoner     Lucot              Allen</t>
  </si>
  <si>
    <t>4B               Snaith              Gandy               Ramsey        Pollard                 Wade         Hambright</t>
  </si>
  <si>
    <t>3                                 Craig                       Gostele                         Fowler                    Peeler                   Bankert           Steketee</t>
  </si>
  <si>
    <t>HOLIDAY</t>
  </si>
  <si>
    <t>EARLY RELEASE</t>
  </si>
  <si>
    <t>Track 1B/2B</t>
  </si>
  <si>
    <t>3                                 Craig                       Gostele                         Fowler                    Peeler                  Bankert           Steketee</t>
  </si>
  <si>
    <t>Art 1/2 workday</t>
  </si>
  <si>
    <t>Science 1/2 workday</t>
  </si>
  <si>
    <t>PE 1/2 workday</t>
  </si>
  <si>
    <t>Music 1/2 workday</t>
  </si>
  <si>
    <t>Bookfair Week</t>
  </si>
  <si>
    <t>1B &amp; 2B                        Byrd-2B                Martin-2B            Baker-2B                             Ewalt -1B             Gould-1B         Rhodarmer-1B</t>
  </si>
  <si>
    <t>2A                        Kofsky                                     Barnes Engelhaupt    Clifton               Noland             Thorb</t>
  </si>
  <si>
    <t>SGR</t>
  </si>
  <si>
    <t>1/2  workday</t>
  </si>
  <si>
    <t>1/2 workday</t>
  </si>
  <si>
    <t>1A                              Hayes         Meaker              Camut            Stoner          Lucot              Allen</t>
  </si>
  <si>
    <t xml:space="preserve">Music </t>
  </si>
  <si>
    <t>Art 1/2 day W</t>
  </si>
  <si>
    <t>Music 1/2 day W</t>
  </si>
  <si>
    <t>Science 1/2 day W</t>
  </si>
  <si>
    <t>PE 1/2 day W</t>
  </si>
  <si>
    <t>PE 1/2 W</t>
  </si>
  <si>
    <t>Music 1/2 W</t>
  </si>
  <si>
    <t>Science 1/2 dayW</t>
  </si>
  <si>
    <t>Guidance  1/2 W</t>
  </si>
  <si>
    <t>Music 1/2  W</t>
  </si>
  <si>
    <t>Track 1B/2A</t>
  </si>
  <si>
    <t>9   9</t>
  </si>
  <si>
    <t>9   8</t>
  </si>
  <si>
    <t>6   5</t>
  </si>
  <si>
    <t>8   9</t>
  </si>
  <si>
    <t>Michael Observing</t>
  </si>
  <si>
    <t xml:space="preserve">  3   4</t>
  </si>
  <si>
    <t>4   4</t>
  </si>
  <si>
    <t>Note 1 -  tracked out/workday</t>
  </si>
  <si>
    <t>Readers</t>
  </si>
  <si>
    <t>Moser - 1</t>
  </si>
  <si>
    <t>Swann - 1</t>
  </si>
  <si>
    <t>Campbell - 2</t>
  </si>
  <si>
    <t>Greenman - 4</t>
  </si>
  <si>
    <t>Reeves - 4</t>
  </si>
  <si>
    <t>Atwater - 1</t>
  </si>
  <si>
    <t>Villanueva - 2</t>
  </si>
  <si>
    <t>Bloodworth - 4</t>
  </si>
  <si>
    <t>Mukherjee - 4</t>
  </si>
  <si>
    <t>Guid</t>
  </si>
  <si>
    <t>Total</t>
  </si>
  <si>
    <t>Knapp - 4</t>
  </si>
  <si>
    <t>Math</t>
  </si>
  <si>
    <t>Early Release</t>
  </si>
  <si>
    <t xml:space="preserve">Marsh - 3                 </t>
  </si>
  <si>
    <t xml:space="preserve">Schroeder - 3   </t>
  </si>
  <si>
    <t>Baxter - 2</t>
  </si>
  <si>
    <t>Crow - 2</t>
  </si>
  <si>
    <t>C. Davis - 4</t>
  </si>
  <si>
    <t>Harrington - 1</t>
  </si>
  <si>
    <t>Nelson - 1</t>
  </si>
  <si>
    <t>Yang - 3</t>
  </si>
  <si>
    <t>Essey - 2</t>
  </si>
  <si>
    <t>Brandman - 4</t>
  </si>
  <si>
    <t>Weatherburne - 4</t>
  </si>
  <si>
    <t>Holiday</t>
  </si>
  <si>
    <t>Dodson - 1</t>
  </si>
  <si>
    <t>Skerry - 1</t>
  </si>
  <si>
    <t>Kaszycki - 3</t>
  </si>
  <si>
    <t>Madlon - 3</t>
  </si>
  <si>
    <t>Himbry - 2</t>
  </si>
  <si>
    <t>Wackerman - 2</t>
  </si>
  <si>
    <t>Martin - 4</t>
  </si>
  <si>
    <t>Fiitzgerald - 3</t>
  </si>
  <si>
    <t>Greene - 4</t>
  </si>
  <si>
    <t>3, 5C</t>
  </si>
  <si>
    <t>2, 6A</t>
  </si>
  <si>
    <t>1, 6B(W)</t>
  </si>
  <si>
    <t>1, 5A</t>
  </si>
  <si>
    <t>Art(S)</t>
  </si>
  <si>
    <t>Music(S)</t>
  </si>
  <si>
    <t>Science(S)</t>
  </si>
  <si>
    <t>Readers(S)</t>
  </si>
  <si>
    <t>Media(S)</t>
  </si>
  <si>
    <t>Math(S)</t>
  </si>
  <si>
    <t>Char. Ed.</t>
  </si>
  <si>
    <t>Char.Ed.</t>
  </si>
  <si>
    <t>Tech(S)</t>
  </si>
  <si>
    <t>Cherry - 1</t>
  </si>
  <si>
    <t>Akers - 2</t>
  </si>
  <si>
    <t>Mallard - 2</t>
  </si>
  <si>
    <t>Dudley - 3</t>
  </si>
  <si>
    <t>Semling - 3</t>
  </si>
  <si>
    <t>Hill - 1</t>
  </si>
  <si>
    <t>Cousley - 4</t>
  </si>
  <si>
    <t>Hurley - 2</t>
  </si>
  <si>
    <t>Note 1 -  tracked out/ workday</t>
  </si>
  <si>
    <t>PE(S)</t>
  </si>
  <si>
    <t>Wendle - 2</t>
  </si>
  <si>
    <t>Worley - 1</t>
  </si>
  <si>
    <t>Cole - 4</t>
  </si>
  <si>
    <t>4, 5A</t>
  </si>
  <si>
    <t>2, 5A</t>
  </si>
  <si>
    <t>1, 5B(W)</t>
  </si>
  <si>
    <t>4, 5B(W)</t>
  </si>
  <si>
    <t>3, 5B</t>
  </si>
  <si>
    <t>3, 5C, 5A(W)</t>
  </si>
  <si>
    <t>1, 5C(W)</t>
  </si>
  <si>
    <t>2, 5C, 5D</t>
  </si>
  <si>
    <t>3, 5D</t>
  </si>
  <si>
    <t>2, 5A, 5C(W), 6A(W)</t>
  </si>
  <si>
    <t>2, 5A, 6A</t>
  </si>
  <si>
    <t>2, 5C, 5D, 6A(W)</t>
  </si>
  <si>
    <t>3, 5D, 6B</t>
  </si>
  <si>
    <t>2, 5A, 5C(W),6A(W)</t>
  </si>
  <si>
    <t>2,5A,5C(W),6A(W)</t>
  </si>
  <si>
    <t>2,5C,5D,6A(W)</t>
  </si>
  <si>
    <t>on</t>
  </si>
  <si>
    <t>5th</t>
  </si>
  <si>
    <t>grade</t>
  </si>
  <si>
    <t>sched</t>
  </si>
  <si>
    <t>Cumbermack - 1</t>
  </si>
  <si>
    <t>Reyes</t>
  </si>
  <si>
    <t>staggered entry - all teachers bring students to the gym</t>
  </si>
  <si>
    <t>4th</t>
  </si>
  <si>
    <t>Grade</t>
  </si>
  <si>
    <t>Sched.</t>
  </si>
  <si>
    <t>Hudson - 1</t>
  </si>
  <si>
    <t>Hall - 3</t>
  </si>
  <si>
    <t>1A</t>
  </si>
  <si>
    <t>1B</t>
  </si>
  <si>
    <t>Pe</t>
  </si>
  <si>
    <t>sched.</t>
  </si>
  <si>
    <t>2nd Grade (Moser  - Akers)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</si>
</sst>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fgColor rgb="FF00B0F0"/>
        <bgColor theme="0"/>
      </patternFill>
    </fill>
    <fill>
      <patternFill patternType="gray0625">
        <fgColor rgb="FFFF0000"/>
      </patternFill>
    </fill>
    <fill>
      <patternFill patternType="gray0625">
        <fgColor rgb="FF00B0F0"/>
        <bgColor rgb="FFFFC000"/>
      </patternFill>
    </fill>
    <fill>
      <patternFill patternType="gray0625">
        <fgColor rgb="FF00B0F0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16" fontId="2" fillId="0" borderId="10" xfId="59" applyNumberFormat="1" applyFont="1" applyFill="1" applyBorder="1">
      <alignment/>
      <protection/>
    </xf>
    <xf numFmtId="0" fontId="2" fillId="0" borderId="10" xfId="59" applyFont="1" applyFill="1" applyBorder="1">
      <alignment/>
      <protection/>
    </xf>
    <xf numFmtId="0" fontId="2" fillId="0" borderId="11" xfId="59" applyFont="1" applyFill="1" applyBorder="1">
      <alignment/>
      <protection/>
    </xf>
    <xf numFmtId="16" fontId="2" fillId="33" borderId="12" xfId="58" applyNumberFormat="1" applyFont="1" applyFill="1" applyBorder="1">
      <alignment/>
      <protection/>
    </xf>
    <xf numFmtId="0" fontId="3" fillId="0" borderId="10" xfId="59" applyFont="1" applyFill="1" applyBorder="1" applyAlignment="1">
      <alignment horizontal="center" vertical="justify" wrapText="1"/>
      <protection/>
    </xf>
    <xf numFmtId="0" fontId="4" fillId="0" borderId="10" xfId="59" applyFont="1" applyFill="1" applyBorder="1" applyAlignment="1">
      <alignment vertical="justify" wrapText="1"/>
      <protection/>
    </xf>
    <xf numFmtId="0" fontId="4" fillId="0" borderId="10" xfId="59" applyFont="1" applyFill="1" applyBorder="1" applyAlignment="1">
      <alignment horizontal="left" vertical="justify" wrapText="1"/>
      <protection/>
    </xf>
    <xf numFmtId="0" fontId="4" fillId="0" borderId="10" xfId="59" applyFont="1" applyFill="1" applyBorder="1" applyAlignment="1">
      <alignment vertical="justify"/>
      <protection/>
    </xf>
    <xf numFmtId="16" fontId="2" fillId="0" borderId="10" xfId="59" applyNumberFormat="1" applyFont="1" applyFill="1" applyBorder="1" applyAlignment="1">
      <alignment horizontal="left"/>
      <protection/>
    </xf>
    <xf numFmtId="16" fontId="2" fillId="0" borderId="13" xfId="59" applyNumberFormat="1" applyFont="1" applyFill="1" applyBorder="1" applyAlignment="1">
      <alignment horizontal="left"/>
      <protection/>
    </xf>
    <xf numFmtId="16" fontId="2" fillId="0" borderId="14" xfId="59" applyNumberFormat="1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center"/>
      <protection/>
    </xf>
    <xf numFmtId="16" fontId="3" fillId="0" borderId="10" xfId="59" applyNumberFormat="1" applyFont="1" applyFill="1" applyBorder="1">
      <alignment/>
      <protection/>
    </xf>
    <xf numFmtId="0" fontId="2" fillId="0" borderId="10" xfId="59" applyFont="1" applyFill="1" applyBorder="1">
      <alignment/>
      <protection/>
    </xf>
    <xf numFmtId="0" fontId="0" fillId="0" borderId="10" xfId="0" applyBorder="1" applyAlignment="1">
      <alignment/>
    </xf>
    <xf numFmtId="16" fontId="2" fillId="0" borderId="12" xfId="59" applyNumberFormat="1" applyFont="1" applyFill="1" applyBorder="1" applyAlignment="1">
      <alignment horizontal="left"/>
      <protection/>
    </xf>
    <xf numFmtId="1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25" fillId="0" borderId="10" xfId="0" applyFont="1" applyBorder="1" applyAlignment="1">
      <alignment/>
    </xf>
    <xf numFmtId="0" fontId="56" fillId="37" borderId="10" xfId="0" applyFont="1" applyFill="1" applyBorder="1" applyAlignment="1">
      <alignment horizontal="center" vertical="top" wrapText="1"/>
    </xf>
    <xf numFmtId="0" fontId="56" fillId="37" borderId="10" xfId="0" applyFont="1" applyFill="1" applyBorder="1" applyAlignment="1">
      <alignment horizontal="center" vertical="top"/>
    </xf>
    <xf numFmtId="0" fontId="3" fillId="37" borderId="10" xfId="59" applyFont="1" applyFill="1" applyBorder="1" applyAlignment="1">
      <alignment horizontal="center" vertical="justify" wrapText="1"/>
      <protection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16" fontId="2" fillId="6" borderId="12" xfId="59" applyNumberFormat="1" applyFont="1" applyFill="1" applyBorder="1" applyAlignment="1">
      <alignment horizontal="left"/>
      <protection/>
    </xf>
    <xf numFmtId="16" fontId="2" fillId="6" borderId="10" xfId="59" applyNumberFormat="1" applyFont="1" applyFill="1" applyBorder="1" applyAlignment="1">
      <alignment horizontal="left"/>
      <protection/>
    </xf>
    <xf numFmtId="16" fontId="2" fillId="6" borderId="13" xfId="59" applyNumberFormat="1" applyFont="1" applyFill="1" applyBorder="1" applyAlignment="1">
      <alignment horizontal="left"/>
      <protection/>
    </xf>
    <xf numFmtId="16" fontId="2" fillId="6" borderId="14" xfId="59" applyNumberFormat="1" applyFont="1" applyFill="1" applyBorder="1" applyAlignment="1">
      <alignment horizontal="left"/>
      <protection/>
    </xf>
    <xf numFmtId="0" fontId="25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0" fontId="3" fillId="0" borderId="10" xfId="59" applyFont="1" applyFill="1" applyBorder="1" applyAlignment="1">
      <alignment horizontal="right"/>
      <protection/>
    </xf>
    <xf numFmtId="0" fontId="25" fillId="0" borderId="1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/>
    </xf>
    <xf numFmtId="16" fontId="0" fillId="0" borderId="12" xfId="0" applyNumberFormat="1" applyBorder="1" applyAlignment="1">
      <alignment/>
    </xf>
    <xf numFmtId="16" fontId="0" fillId="0" borderId="14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25" fillId="34" borderId="10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" fillId="0" borderId="10" xfId="59" applyFont="1" applyFill="1" applyBorder="1" applyAlignment="1">
      <alignment vertical="top"/>
      <protection/>
    </xf>
    <xf numFmtId="16" fontId="2" fillId="0" borderId="15" xfId="59" applyNumberFormat="1" applyFont="1" applyFill="1" applyBorder="1" applyAlignment="1">
      <alignment horizontal="left"/>
      <protection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16" fontId="0" fillId="0" borderId="12" xfId="0" applyNumberFormat="1" applyFill="1" applyBorder="1" applyAlignment="1">
      <alignment/>
    </xf>
    <xf numFmtId="16" fontId="0" fillId="0" borderId="14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25" fillId="36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0" fillId="40" borderId="10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0" xfId="0" applyFill="1" applyBorder="1" applyAlignment="1">
      <alignment horizontal="left"/>
    </xf>
    <xf numFmtId="0" fontId="0" fillId="41" borderId="10" xfId="0" applyFill="1" applyBorder="1" applyAlignment="1">
      <alignment/>
    </xf>
    <xf numFmtId="0" fontId="0" fillId="41" borderId="14" xfId="0" applyFill="1" applyBorder="1" applyAlignment="1">
      <alignment/>
    </xf>
    <xf numFmtId="0" fontId="0" fillId="39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39" borderId="10" xfId="0" applyFill="1" applyBorder="1" applyAlignment="1">
      <alignment/>
    </xf>
    <xf numFmtId="16" fontId="0" fillId="0" borderId="16" xfId="0" applyNumberFormat="1" applyBorder="1" applyAlignment="1">
      <alignment/>
    </xf>
    <xf numFmtId="16" fontId="0" fillId="0" borderId="17" xfId="0" applyNumberFormat="1" applyBorder="1" applyAlignment="1">
      <alignment/>
    </xf>
    <xf numFmtId="16" fontId="0" fillId="0" borderId="18" xfId="0" applyNumberFormat="1" applyBorder="1" applyAlignment="1">
      <alignment/>
    </xf>
    <xf numFmtId="0" fontId="0" fillId="43" borderId="10" xfId="0" applyFill="1" applyBorder="1" applyAlignment="1">
      <alignment/>
    </xf>
    <xf numFmtId="0" fontId="0" fillId="43" borderId="14" xfId="0" applyFill="1" applyBorder="1" applyAlignment="1">
      <alignment/>
    </xf>
    <xf numFmtId="0" fontId="25" fillId="43" borderId="10" xfId="0" applyFont="1" applyFill="1" applyBorder="1" applyAlignment="1">
      <alignment/>
    </xf>
    <xf numFmtId="0" fontId="0" fillId="43" borderId="10" xfId="0" applyFill="1" applyBorder="1" applyAlignment="1">
      <alignment horizontal="left"/>
    </xf>
    <xf numFmtId="0" fontId="0" fillId="42" borderId="10" xfId="0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4" xfId="0" applyFont="1" applyFill="1" applyBorder="1" applyAlignment="1">
      <alignment horizontal="left"/>
    </xf>
    <xf numFmtId="0" fontId="26" fillId="44" borderId="10" xfId="0" applyFont="1" applyFill="1" applyBorder="1" applyAlignment="1">
      <alignment/>
    </xf>
    <xf numFmtId="0" fontId="56" fillId="44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40" borderId="10" xfId="0" applyFont="1" applyFill="1" applyBorder="1" applyAlignment="1">
      <alignment/>
    </xf>
    <xf numFmtId="0" fontId="26" fillId="13" borderId="10" xfId="0" applyFont="1" applyFill="1" applyBorder="1" applyAlignment="1">
      <alignment/>
    </xf>
    <xf numFmtId="0" fontId="56" fillId="13" borderId="10" xfId="0" applyFont="1" applyFill="1" applyBorder="1" applyAlignment="1">
      <alignment/>
    </xf>
    <xf numFmtId="16" fontId="2" fillId="0" borderId="10" xfId="59" applyNumberFormat="1" applyFont="1" applyFill="1" applyBorder="1" applyAlignment="1">
      <alignment horizontal="right"/>
      <protection/>
    </xf>
    <xf numFmtId="0" fontId="2" fillId="0" borderId="10" xfId="59" applyFont="1" applyFill="1" applyBorder="1" applyAlignment="1">
      <alignment horizontal="right"/>
      <protection/>
    </xf>
    <xf numFmtId="0" fontId="57" fillId="41" borderId="10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3" fillId="0" borderId="10" xfId="59" applyFont="1" applyFill="1" applyBorder="1" applyAlignment="1">
      <alignment horizontal="center" vertical="center" wrapText="1"/>
      <protection/>
    </xf>
    <xf numFmtId="0" fontId="56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2" xfId="0" applyFont="1" applyFill="1" applyBorder="1" applyAlignment="1">
      <alignment/>
    </xf>
    <xf numFmtId="16" fontId="25" fillId="0" borderId="12" xfId="0" applyNumberFormat="1" applyFont="1" applyBorder="1" applyAlignment="1">
      <alignment/>
    </xf>
    <xf numFmtId="0" fontId="25" fillId="22" borderId="10" xfId="0" applyFont="1" applyFill="1" applyBorder="1" applyAlignment="1">
      <alignment/>
    </xf>
    <xf numFmtId="0" fontId="25" fillId="22" borderId="14" xfId="0" applyFont="1" applyFill="1" applyBorder="1" applyAlignment="1">
      <alignment/>
    </xf>
    <xf numFmtId="0" fontId="25" fillId="22" borderId="12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5" fillId="20" borderId="10" xfId="0" applyFont="1" applyFill="1" applyBorder="1" applyAlignment="1">
      <alignment/>
    </xf>
    <xf numFmtId="0" fontId="25" fillId="36" borderId="10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5" fillId="20" borderId="12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34" borderId="12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36" borderId="12" xfId="0" applyFont="1" applyFill="1" applyBorder="1" applyAlignment="1">
      <alignment horizontal="left"/>
    </xf>
    <xf numFmtId="0" fontId="25" fillId="36" borderId="12" xfId="0" applyFont="1" applyFill="1" applyBorder="1" applyAlignment="1">
      <alignment/>
    </xf>
    <xf numFmtId="0" fontId="25" fillId="36" borderId="14" xfId="0" applyFont="1" applyFill="1" applyBorder="1" applyAlignment="1">
      <alignment/>
    </xf>
    <xf numFmtId="16" fontId="25" fillId="0" borderId="14" xfId="0" applyNumberFormat="1" applyFont="1" applyBorder="1" applyAlignment="1">
      <alignment/>
    </xf>
    <xf numFmtId="0" fontId="56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2" fillId="0" borderId="10" xfId="59" applyNumberFormat="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25" fillId="22" borderId="13" xfId="0" applyFont="1" applyFill="1" applyBorder="1" applyAlignment="1">
      <alignment/>
    </xf>
    <xf numFmtId="0" fontId="25" fillId="20" borderId="1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36" borderId="13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 vertical="center"/>
    </xf>
    <xf numFmtId="16" fontId="2" fillId="0" borderId="13" xfId="59" applyNumberFormat="1" applyFont="1" applyFill="1" applyBorder="1" applyAlignment="1">
      <alignment horizontal="left"/>
      <protection/>
    </xf>
    <xf numFmtId="16" fontId="2" fillId="0" borderId="19" xfId="59" applyNumberFormat="1" applyFont="1" applyFill="1" applyBorder="1" applyAlignment="1">
      <alignment horizontal="left"/>
      <protection/>
    </xf>
    <xf numFmtId="16" fontId="2" fillId="0" borderId="20" xfId="59" applyNumberFormat="1" applyFont="1" applyFill="1" applyBorder="1" applyAlignment="1">
      <alignment horizontal="left"/>
      <protection/>
    </xf>
    <xf numFmtId="0" fontId="25" fillId="0" borderId="0" xfId="0" applyFont="1" applyFill="1" applyBorder="1" applyAlignment="1">
      <alignment/>
    </xf>
    <xf numFmtId="0" fontId="25" fillId="36" borderId="13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16" fontId="2" fillId="0" borderId="0" xfId="59" applyNumberFormat="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/>
    </xf>
    <xf numFmtId="16" fontId="2" fillId="25" borderId="12" xfId="59" applyNumberFormat="1" applyFont="1" applyFill="1" applyBorder="1" applyAlignment="1">
      <alignment horizontal="left"/>
      <protection/>
    </xf>
    <xf numFmtId="16" fontId="2" fillId="6" borderId="12" xfId="59" applyNumberFormat="1" applyFont="1" applyFill="1" applyBorder="1" applyAlignment="1">
      <alignment horizontal="left"/>
      <protection/>
    </xf>
    <xf numFmtId="0" fontId="25" fillId="36" borderId="14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0" borderId="0" xfId="0" applyAlignment="1">
      <alignment/>
    </xf>
    <xf numFmtId="16" fontId="0" fillId="25" borderId="14" xfId="0" applyNumberFormat="1" applyFill="1" applyBorder="1" applyAlignment="1">
      <alignment/>
    </xf>
    <xf numFmtId="16" fontId="2" fillId="25" borderId="14" xfId="59" applyNumberFormat="1" applyFont="1" applyFill="1" applyBorder="1" applyAlignment="1">
      <alignment horizontal="left"/>
      <protection/>
    </xf>
    <xf numFmtId="0" fontId="25" fillId="25" borderId="14" xfId="0" applyFont="1" applyFill="1" applyBorder="1" applyAlignment="1">
      <alignment horizontal="left"/>
    </xf>
    <xf numFmtId="16" fontId="25" fillId="0" borderId="12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16" fontId="0" fillId="25" borderId="12" xfId="0" applyNumberFormat="1" applyFill="1" applyBorder="1" applyAlignment="1">
      <alignment/>
    </xf>
    <xf numFmtId="0" fontId="25" fillId="25" borderId="12" xfId="0" applyFont="1" applyFill="1" applyBorder="1" applyAlignment="1">
      <alignment horizontal="left"/>
    </xf>
    <xf numFmtId="0" fontId="25" fillId="36" borderId="12" xfId="0" applyFont="1" applyFill="1" applyBorder="1" applyAlignment="1">
      <alignment/>
    </xf>
    <xf numFmtId="0" fontId="26" fillId="36" borderId="12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 textRotation="90" wrapText="1"/>
    </xf>
    <xf numFmtId="0" fontId="32" fillId="0" borderId="10" xfId="59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16" fontId="5" fillId="0" borderId="10" xfId="59" applyNumberFormat="1" applyFont="1" applyFill="1" applyBorder="1" applyAlignment="1">
      <alignment horizontal="center" vertical="center"/>
      <protection/>
    </xf>
    <xf numFmtId="16" fontId="6" fillId="0" borderId="10" xfId="59" applyNumberFormat="1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5" fillId="0" borderId="12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16" fontId="2" fillId="0" borderId="14" xfId="59" applyNumberFormat="1" applyFont="1" applyFill="1" applyBorder="1" applyAlignment="1">
      <alignment horizontal="left"/>
      <protection/>
    </xf>
    <xf numFmtId="16" fontId="2" fillId="6" borderId="10" xfId="59" applyNumberFormat="1" applyFont="1" applyFill="1" applyBorder="1" applyAlignment="1">
      <alignment horizontal="left"/>
      <protection/>
    </xf>
    <xf numFmtId="16" fontId="2" fillId="6" borderId="13" xfId="59" applyNumberFormat="1" applyFont="1" applyFill="1" applyBorder="1" applyAlignment="1">
      <alignment horizontal="left"/>
      <protection/>
    </xf>
    <xf numFmtId="16" fontId="2" fillId="6" borderId="14" xfId="59" applyNumberFormat="1" applyFont="1" applyFill="1" applyBorder="1" applyAlignment="1">
      <alignment horizontal="left"/>
      <protection/>
    </xf>
    <xf numFmtId="16" fontId="2" fillId="0" borderId="10" xfId="59" applyNumberFormat="1" applyFont="1" applyFill="1" applyBorder="1" applyAlignment="1">
      <alignment horizontal="left"/>
      <protection/>
    </xf>
    <xf numFmtId="16" fontId="2" fillId="0" borderId="19" xfId="59" applyNumberFormat="1" applyFont="1" applyFill="1" applyBorder="1" applyAlignment="1">
      <alignment horizontal="left"/>
      <protection/>
    </xf>
    <xf numFmtId="16" fontId="2" fillId="25" borderId="14" xfId="59" applyNumberFormat="1" applyFont="1" applyFill="1" applyBorder="1" applyAlignment="1">
      <alignment horizontal="left"/>
      <protection/>
    </xf>
    <xf numFmtId="16" fontId="2" fillId="0" borderId="20" xfId="59" applyNumberFormat="1" applyFont="1" applyFill="1" applyBorder="1" applyAlignment="1">
      <alignment horizontal="left"/>
      <protection/>
    </xf>
    <xf numFmtId="0" fontId="6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16" fontId="25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6" fontId="2" fillId="33" borderId="14" xfId="59" applyNumberFormat="1" applyFont="1" applyFill="1" applyBorder="1" applyAlignment="1">
      <alignment horizontal="left"/>
      <protection/>
    </xf>
    <xf numFmtId="0" fontId="25" fillId="33" borderId="14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37" fillId="0" borderId="10" xfId="59" applyFont="1" applyFill="1" applyBorder="1" applyAlignment="1">
      <alignment horizontal="center" vertical="center" textRotation="90" wrapText="1"/>
      <protection/>
    </xf>
    <xf numFmtId="0" fontId="64" fillId="0" borderId="10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26" fillId="0" borderId="10" xfId="59" applyFont="1" applyFill="1" applyBorder="1" applyAlignment="1">
      <alignment horizontal="center" vertical="center" textRotation="90" wrapText="1"/>
      <protection/>
    </xf>
    <xf numFmtId="0" fontId="25" fillId="45" borderId="12" xfId="0" applyFont="1" applyFill="1" applyBorder="1" applyAlignment="1">
      <alignment/>
    </xf>
    <xf numFmtId="0" fontId="25" fillId="45" borderId="10" xfId="0" applyFont="1" applyFill="1" applyBorder="1" applyAlignment="1">
      <alignment/>
    </xf>
    <xf numFmtId="0" fontId="25" fillId="45" borderId="14" xfId="0" applyFont="1" applyFill="1" applyBorder="1" applyAlignment="1">
      <alignment/>
    </xf>
    <xf numFmtId="0" fontId="25" fillId="45" borderId="13" xfId="0" applyFont="1" applyFill="1" applyBorder="1" applyAlignment="1">
      <alignment/>
    </xf>
    <xf numFmtId="0" fontId="25" fillId="45" borderId="14" xfId="0" applyFont="1" applyFill="1" applyBorder="1" applyAlignment="1">
      <alignment/>
    </xf>
    <xf numFmtId="0" fontId="25" fillId="45" borderId="12" xfId="0" applyFont="1" applyFill="1" applyBorder="1" applyAlignment="1">
      <alignment/>
    </xf>
    <xf numFmtId="0" fontId="25" fillId="45" borderId="10" xfId="0" applyFont="1" applyFill="1" applyBorder="1" applyAlignment="1">
      <alignment horizontal="right"/>
    </xf>
    <xf numFmtId="0" fontId="25" fillId="45" borderId="13" xfId="0" applyFont="1" applyFill="1" applyBorder="1" applyAlignment="1">
      <alignment horizontal="right"/>
    </xf>
    <xf numFmtId="0" fontId="25" fillId="45" borderId="10" xfId="0" applyFont="1" applyFill="1" applyBorder="1" applyAlignment="1">
      <alignment horizontal="center"/>
    </xf>
    <xf numFmtId="0" fontId="25" fillId="45" borderId="13" xfId="0" applyFont="1" applyFill="1" applyBorder="1" applyAlignment="1">
      <alignment horizontal="center"/>
    </xf>
    <xf numFmtId="16" fontId="25" fillId="0" borderId="12" xfId="59" applyNumberFormat="1" applyFont="1" applyFill="1" applyBorder="1" applyAlignment="1">
      <alignment horizontal="left"/>
      <protection/>
    </xf>
    <xf numFmtId="16" fontId="25" fillId="0" borderId="10" xfId="59" applyNumberFormat="1" applyFont="1" applyFill="1" applyBorder="1" applyAlignment="1">
      <alignment horizontal="left"/>
      <protection/>
    </xf>
    <xf numFmtId="16" fontId="25" fillId="0" borderId="13" xfId="59" applyNumberFormat="1" applyFont="1" applyFill="1" applyBorder="1" applyAlignment="1">
      <alignment horizontal="left"/>
      <protection/>
    </xf>
    <xf numFmtId="16" fontId="25" fillId="0" borderId="14" xfId="59" applyNumberFormat="1" applyFont="1" applyFill="1" applyBorder="1" applyAlignment="1">
      <alignment horizontal="left"/>
      <protection/>
    </xf>
    <xf numFmtId="16" fontId="25" fillId="0" borderId="11" xfId="59" applyNumberFormat="1" applyFont="1" applyFill="1" applyBorder="1" applyAlignment="1">
      <alignment horizontal="left"/>
      <protection/>
    </xf>
    <xf numFmtId="0" fontId="64" fillId="0" borderId="10" xfId="0" applyFont="1" applyBorder="1" applyAlignment="1">
      <alignment horizontal="center" vertical="center" textRotation="90"/>
    </xf>
    <xf numFmtId="0" fontId="60" fillId="0" borderId="10" xfId="0" applyFont="1" applyBorder="1" applyAlignment="1">
      <alignment horizontal="center" vertical="center" textRotation="90"/>
    </xf>
    <xf numFmtId="0" fontId="25" fillId="0" borderId="10" xfId="0" applyFont="1" applyFill="1" applyBorder="1" applyAlignment="1">
      <alignment/>
    </xf>
    <xf numFmtId="0" fontId="25" fillId="45" borderId="12" xfId="0" applyFont="1" applyFill="1" applyBorder="1" applyAlignment="1">
      <alignment horizontal="left"/>
    </xf>
    <xf numFmtId="0" fontId="25" fillId="45" borderId="10" xfId="0" applyFont="1" applyFill="1" applyBorder="1" applyAlignment="1">
      <alignment horizontal="left"/>
    </xf>
    <xf numFmtId="0" fontId="25" fillId="45" borderId="13" xfId="0" applyFont="1" applyFill="1" applyBorder="1" applyAlignment="1">
      <alignment horizontal="left"/>
    </xf>
    <xf numFmtId="0" fontId="25" fillId="45" borderId="14" xfId="0" applyFont="1" applyFill="1" applyBorder="1" applyAlignment="1">
      <alignment horizontal="left"/>
    </xf>
    <xf numFmtId="0" fontId="25" fillId="22" borderId="10" xfId="0" applyFont="1" applyFill="1" applyBorder="1" applyAlignment="1">
      <alignment horizontal="left"/>
    </xf>
    <xf numFmtId="0" fontId="25" fillId="22" borderId="13" xfId="0" applyFont="1" applyFill="1" applyBorder="1" applyAlignment="1">
      <alignment horizontal="left"/>
    </xf>
    <xf numFmtId="0" fontId="25" fillId="22" borderId="14" xfId="0" applyFont="1" applyFill="1" applyBorder="1" applyAlignment="1">
      <alignment horizontal="left"/>
    </xf>
    <xf numFmtId="0" fontId="25" fillId="22" borderId="12" xfId="0" applyFont="1" applyFill="1" applyBorder="1" applyAlignment="1">
      <alignment horizontal="left"/>
    </xf>
    <xf numFmtId="0" fontId="25" fillId="34" borderId="13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left"/>
    </xf>
    <xf numFmtId="0" fontId="25" fillId="34" borderId="14" xfId="0" applyFont="1" applyFill="1" applyBorder="1" applyAlignment="1">
      <alignment horizontal="left"/>
    </xf>
    <xf numFmtId="0" fontId="26" fillId="34" borderId="12" xfId="0" applyFont="1" applyFill="1" applyBorder="1" applyAlignment="1">
      <alignment horizontal="left"/>
    </xf>
    <xf numFmtId="0" fontId="25" fillId="34" borderId="12" xfId="0" applyFont="1" applyFill="1" applyBorder="1" applyAlignment="1">
      <alignment horizontal="left"/>
    </xf>
    <xf numFmtId="0" fontId="25" fillId="20" borderId="10" xfId="0" applyFont="1" applyFill="1" applyBorder="1" applyAlignment="1">
      <alignment horizontal="left"/>
    </xf>
    <xf numFmtId="0" fontId="25" fillId="20" borderId="12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0" fontId="26" fillId="20" borderId="14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6" fillId="36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" fontId="25" fillId="46" borderId="13" xfId="59" applyNumberFormat="1" applyFont="1" applyFill="1" applyBorder="1" applyAlignment="1">
      <alignment horizontal="left"/>
      <protection/>
    </xf>
    <xf numFmtId="16" fontId="25" fillId="46" borderId="14" xfId="59" applyNumberFormat="1" applyFont="1" applyFill="1" applyBorder="1" applyAlignment="1">
      <alignment horizontal="left"/>
      <protection/>
    </xf>
    <xf numFmtId="16" fontId="25" fillId="46" borderId="12" xfId="59" applyNumberFormat="1" applyFont="1" applyFill="1" applyBorder="1" applyAlignment="1">
      <alignment horizontal="left"/>
      <protection/>
    </xf>
    <xf numFmtId="16" fontId="25" fillId="46" borderId="10" xfId="59" applyNumberFormat="1" applyFont="1" applyFill="1" applyBorder="1" applyAlignment="1">
      <alignment horizontal="left"/>
      <protection/>
    </xf>
    <xf numFmtId="16" fontId="25" fillId="46" borderId="19" xfId="59" applyNumberFormat="1" applyFont="1" applyFill="1" applyBorder="1" applyAlignment="1">
      <alignment horizontal="left"/>
      <protection/>
    </xf>
    <xf numFmtId="16" fontId="25" fillId="25" borderId="19" xfId="59" applyNumberFormat="1" applyFont="1" applyFill="1" applyBorder="1" applyAlignment="1">
      <alignment horizontal="left"/>
      <protection/>
    </xf>
    <xf numFmtId="16" fontId="25" fillId="46" borderId="20" xfId="59" applyNumberFormat="1" applyFont="1" applyFill="1" applyBorder="1" applyAlignment="1">
      <alignment horizontal="left"/>
      <protection/>
    </xf>
    <xf numFmtId="16" fontId="25" fillId="46" borderId="11" xfId="59" applyNumberFormat="1" applyFont="1" applyFill="1" applyBorder="1" applyAlignment="1">
      <alignment horizontal="left"/>
      <protection/>
    </xf>
    <xf numFmtId="16" fontId="25" fillId="25" borderId="21" xfId="59" applyNumberFormat="1" applyFont="1" applyFill="1" applyBorder="1" applyAlignment="1">
      <alignment horizontal="left"/>
      <protection/>
    </xf>
    <xf numFmtId="16" fontId="25" fillId="0" borderId="0" xfId="59" applyNumberFormat="1" applyFont="1" applyFill="1" applyBorder="1" applyAlignment="1">
      <alignment horizontal="left"/>
      <protection/>
    </xf>
    <xf numFmtId="0" fontId="25" fillId="0" borderId="11" xfId="0" applyFont="1" applyFill="1" applyBorder="1" applyAlignment="1">
      <alignment/>
    </xf>
    <xf numFmtId="0" fontId="25" fillId="12" borderId="12" xfId="0" applyFont="1" applyFill="1" applyBorder="1" applyAlignment="1">
      <alignment/>
    </xf>
    <xf numFmtId="0" fontId="25" fillId="12" borderId="13" xfId="0" applyFont="1" applyFill="1" applyBorder="1" applyAlignment="1">
      <alignment/>
    </xf>
    <xf numFmtId="0" fontId="25" fillId="12" borderId="10" xfId="0" applyFont="1" applyFill="1" applyBorder="1" applyAlignment="1">
      <alignment/>
    </xf>
    <xf numFmtId="0" fontId="25" fillId="12" borderId="14" xfId="0" applyFont="1" applyFill="1" applyBorder="1" applyAlignment="1">
      <alignment/>
    </xf>
    <xf numFmtId="0" fontId="29" fillId="12" borderId="10" xfId="0" applyFont="1" applyFill="1" applyBorder="1" applyAlignment="1">
      <alignment/>
    </xf>
    <xf numFmtId="0" fontId="25" fillId="12" borderId="11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5" fillId="12" borderId="12" xfId="0" applyFont="1" applyFill="1" applyBorder="1" applyAlignment="1">
      <alignment horizontal="left"/>
    </xf>
    <xf numFmtId="0" fontId="25" fillId="12" borderId="10" xfId="0" applyFont="1" applyFill="1" applyBorder="1" applyAlignment="1">
      <alignment horizontal="left"/>
    </xf>
    <xf numFmtId="0" fontId="25" fillId="12" borderId="13" xfId="0" applyFont="1" applyFill="1" applyBorder="1" applyAlignment="1">
      <alignment horizontal="left"/>
    </xf>
    <xf numFmtId="0" fontId="25" fillId="12" borderId="14" xfId="0" applyFont="1" applyFill="1" applyBorder="1" applyAlignment="1">
      <alignment horizontal="left"/>
    </xf>
    <xf numFmtId="0" fontId="25" fillId="45" borderId="14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25" fillId="12" borderId="1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16" fontId="25" fillId="12" borderId="12" xfId="59" applyNumberFormat="1" applyFont="1" applyFill="1" applyBorder="1" applyAlignment="1">
      <alignment horizontal="left"/>
      <protection/>
    </xf>
    <xf numFmtId="0" fontId="25" fillId="12" borderId="11" xfId="0" applyFont="1" applyFill="1" applyBorder="1" applyAlignment="1">
      <alignment horizontal="left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view="pageLayout" workbookViewId="0" topLeftCell="A49">
      <selection activeCell="D69" sqref="D69"/>
    </sheetView>
  </sheetViews>
  <sheetFormatPr defaultColWidth="8.8515625" defaultRowHeight="15"/>
  <cols>
    <col min="1" max="1" width="7.140625" style="0" bestFit="1" customWidth="1"/>
    <col min="2" max="2" width="8.7109375" style="0" customWidth="1"/>
    <col min="3" max="3" width="12.7109375" style="0" bestFit="1" customWidth="1"/>
    <col min="4" max="4" width="14.28125" style="0" bestFit="1" customWidth="1"/>
    <col min="5" max="5" width="13.8515625" style="0" bestFit="1" customWidth="1"/>
    <col min="6" max="8" width="12.7109375" style="0" bestFit="1" customWidth="1"/>
    <col min="9" max="9" width="16.7109375" style="0" customWidth="1"/>
    <col min="10" max="10" width="16.28125" style="0" customWidth="1"/>
    <col min="11" max="11" width="15.7109375" style="0" customWidth="1"/>
    <col min="12" max="12" width="5.140625" style="0" customWidth="1"/>
    <col min="13" max="13" width="7.140625" style="0" customWidth="1"/>
    <col min="14" max="14" width="8.8515625" style="0" customWidth="1"/>
  </cols>
  <sheetData>
    <row r="1" spans="1:13" ht="84">
      <c r="A1" s="5" t="s">
        <v>0</v>
      </c>
      <c r="B1" s="5" t="s">
        <v>12</v>
      </c>
      <c r="C1" s="8" t="s">
        <v>26</v>
      </c>
      <c r="D1" s="6" t="s">
        <v>38</v>
      </c>
      <c r="E1" s="7" t="s">
        <v>39</v>
      </c>
      <c r="F1" s="7" t="s">
        <v>28</v>
      </c>
      <c r="G1" s="6" t="s">
        <v>25</v>
      </c>
      <c r="H1" s="6" t="s">
        <v>27</v>
      </c>
      <c r="I1" s="27" t="s">
        <v>17</v>
      </c>
      <c r="J1" s="27" t="s">
        <v>16</v>
      </c>
      <c r="K1" s="27" t="s">
        <v>18</v>
      </c>
      <c r="L1" s="28" t="s">
        <v>15</v>
      </c>
      <c r="M1" s="29" t="s">
        <v>0</v>
      </c>
    </row>
    <row r="2" spans="1:13" ht="15">
      <c r="A2" s="17">
        <v>41827</v>
      </c>
      <c r="B2" s="16" t="s">
        <v>1</v>
      </c>
      <c r="C2" s="15" t="s">
        <v>8</v>
      </c>
      <c r="D2" s="26" t="s">
        <v>2</v>
      </c>
      <c r="E2" s="15" t="s">
        <v>5</v>
      </c>
      <c r="F2" s="15" t="s">
        <v>3</v>
      </c>
      <c r="G2" s="33"/>
      <c r="H2" s="33"/>
      <c r="I2" s="30"/>
      <c r="J2" s="30"/>
      <c r="K2" s="30"/>
      <c r="L2" s="30" t="str">
        <f>IF(ISBLANK(I2)," ",IF(I2=C2,"CHECK",IF(I2=D2,"CHECK",IF(I2=E2,"CHECK",IF(I2=F2,"CHECK",IF(I2=G2,"CHECK",IF(I2=H2,"CHECK",)))))))</f>
        <v> </v>
      </c>
      <c r="M2" s="17">
        <v>41827</v>
      </c>
    </row>
    <row r="3" spans="1:13" ht="15">
      <c r="A3" s="17">
        <v>41828</v>
      </c>
      <c r="B3" s="9" t="s">
        <v>9</v>
      </c>
      <c r="C3" s="15" t="s">
        <v>3</v>
      </c>
      <c r="D3" s="15" t="s">
        <v>8</v>
      </c>
      <c r="E3" s="26" t="s">
        <v>2</v>
      </c>
      <c r="F3" s="15" t="s">
        <v>5</v>
      </c>
      <c r="G3" s="33"/>
      <c r="H3" s="33"/>
      <c r="I3" s="30"/>
      <c r="J3" s="30"/>
      <c r="K3" s="30"/>
      <c r="L3" s="30" t="str">
        <f aca="true" t="shared" si="0" ref="L3:L61">IF(ISBLANK(I3)," ",IF(I3=C3,"CHECK",IF(I3=D3,"CHECK",IF(I3=E3,"CHECK",IF(I3=F3,"CHECK",IF(I3=G3,"CHECK",IF(I3=H3,"CHECK",)))))))</f>
        <v> </v>
      </c>
      <c r="M3" s="17">
        <v>41828</v>
      </c>
    </row>
    <row r="4" spans="1:13" ht="15">
      <c r="A4" s="17">
        <v>41829</v>
      </c>
      <c r="B4" s="9" t="s">
        <v>11</v>
      </c>
      <c r="C4" s="15" t="s">
        <v>5</v>
      </c>
      <c r="D4" s="15" t="s">
        <v>3</v>
      </c>
      <c r="E4" s="15" t="s">
        <v>8</v>
      </c>
      <c r="F4" s="26" t="s">
        <v>2</v>
      </c>
      <c r="G4" s="33"/>
      <c r="H4" s="33"/>
      <c r="I4" s="30"/>
      <c r="J4" s="30"/>
      <c r="K4" s="30"/>
      <c r="L4" s="30" t="str">
        <f t="shared" si="0"/>
        <v> </v>
      </c>
      <c r="M4" s="17">
        <v>41829</v>
      </c>
    </row>
    <row r="5" spans="1:13" ht="15">
      <c r="A5" s="17">
        <v>41830</v>
      </c>
      <c r="B5" s="10" t="s">
        <v>13</v>
      </c>
      <c r="C5" s="26" t="s">
        <v>2</v>
      </c>
      <c r="D5" s="15" t="s">
        <v>5</v>
      </c>
      <c r="E5" s="15" t="s">
        <v>3</v>
      </c>
      <c r="F5" s="15" t="s">
        <v>8</v>
      </c>
      <c r="G5" s="33"/>
      <c r="H5" s="33"/>
      <c r="I5" s="30"/>
      <c r="J5" s="30"/>
      <c r="K5" s="30"/>
      <c r="L5" s="30" t="str">
        <f t="shared" si="0"/>
        <v> </v>
      </c>
      <c r="M5" s="17">
        <v>41830</v>
      </c>
    </row>
    <row r="6" spans="1:13" ht="15.75" thickBot="1">
      <c r="A6" s="53">
        <v>41831</v>
      </c>
      <c r="B6" s="11" t="s">
        <v>10</v>
      </c>
      <c r="C6" s="50" t="s">
        <v>8</v>
      </c>
      <c r="D6" s="50" t="s">
        <v>2</v>
      </c>
      <c r="E6" s="50" t="s">
        <v>5</v>
      </c>
      <c r="F6" s="50" t="s">
        <v>3</v>
      </c>
      <c r="G6" s="46"/>
      <c r="H6" s="46"/>
      <c r="I6" s="31"/>
      <c r="J6" s="31"/>
      <c r="K6" s="31"/>
      <c r="L6" s="31" t="str">
        <f t="shared" si="0"/>
        <v> </v>
      </c>
      <c r="M6" s="17">
        <v>41831</v>
      </c>
    </row>
    <row r="7" spans="1:13" ht="15">
      <c r="A7" s="52">
        <v>41834</v>
      </c>
      <c r="B7" s="36" t="s">
        <v>1</v>
      </c>
      <c r="C7" s="26" t="s">
        <v>3</v>
      </c>
      <c r="D7" s="26" t="s">
        <v>8</v>
      </c>
      <c r="E7" s="26" t="s">
        <v>2</v>
      </c>
      <c r="F7" s="15" t="s">
        <v>5</v>
      </c>
      <c r="G7" s="34"/>
      <c r="H7" s="34"/>
      <c r="I7" s="32"/>
      <c r="J7" s="32"/>
      <c r="K7" s="32"/>
      <c r="L7" s="32" t="str">
        <f t="shared" si="0"/>
        <v> </v>
      </c>
      <c r="M7" s="52">
        <v>41834</v>
      </c>
    </row>
    <row r="8" spans="1:13" ht="15">
      <c r="A8" s="52">
        <v>41835</v>
      </c>
      <c r="B8" s="37" t="s">
        <v>9</v>
      </c>
      <c r="C8" s="48" t="s">
        <v>5</v>
      </c>
      <c r="D8" s="48" t="s">
        <v>3</v>
      </c>
      <c r="E8" s="48" t="s">
        <v>8</v>
      </c>
      <c r="F8" s="41" t="s">
        <v>2</v>
      </c>
      <c r="G8" s="33"/>
      <c r="H8" s="33"/>
      <c r="I8" s="30"/>
      <c r="J8" s="30"/>
      <c r="K8" s="30"/>
      <c r="L8" s="30" t="str">
        <f t="shared" si="0"/>
        <v> </v>
      </c>
      <c r="M8" s="52">
        <v>41835</v>
      </c>
    </row>
    <row r="9" spans="1:13" ht="15">
      <c r="A9" s="52">
        <v>41836</v>
      </c>
      <c r="B9" s="37" t="s">
        <v>11</v>
      </c>
      <c r="C9" s="48" t="s">
        <v>2</v>
      </c>
      <c r="D9" s="48" t="s">
        <v>5</v>
      </c>
      <c r="E9" s="48" t="s">
        <v>3</v>
      </c>
      <c r="F9" s="48" t="s">
        <v>8</v>
      </c>
      <c r="G9" s="33"/>
      <c r="H9" s="33"/>
      <c r="I9" s="30"/>
      <c r="J9" s="30"/>
      <c r="K9" s="30"/>
      <c r="L9" s="30" t="str">
        <f t="shared" si="0"/>
        <v> </v>
      </c>
      <c r="M9" s="52">
        <v>41836</v>
      </c>
    </row>
    <row r="10" spans="1:13" ht="15">
      <c r="A10" s="52">
        <v>41837</v>
      </c>
      <c r="B10" s="38" t="s">
        <v>13</v>
      </c>
      <c r="C10" s="48" t="s">
        <v>8</v>
      </c>
      <c r="D10" s="48" t="s">
        <v>2</v>
      </c>
      <c r="E10" s="48" t="s">
        <v>5</v>
      </c>
      <c r="F10" s="48" t="s">
        <v>3</v>
      </c>
      <c r="G10" s="33"/>
      <c r="H10" s="33"/>
      <c r="I10" s="30"/>
      <c r="J10" s="30"/>
      <c r="K10" s="30"/>
      <c r="L10" s="30" t="str">
        <f t="shared" si="0"/>
        <v> </v>
      </c>
      <c r="M10" s="52">
        <v>41837</v>
      </c>
    </row>
    <row r="11" spans="1:13" ht="15.75" thickBot="1">
      <c r="A11" s="53">
        <v>41838</v>
      </c>
      <c r="B11" s="39" t="s">
        <v>10</v>
      </c>
      <c r="C11" s="49" t="s">
        <v>3</v>
      </c>
      <c r="D11" s="49" t="s">
        <v>8</v>
      </c>
      <c r="E11" s="49" t="s">
        <v>2</v>
      </c>
      <c r="F11" s="42" t="s">
        <v>5</v>
      </c>
      <c r="G11" s="35"/>
      <c r="H11" s="35"/>
      <c r="I11" s="31"/>
      <c r="J11" s="31"/>
      <c r="K11" s="31"/>
      <c r="L11" s="31" t="str">
        <f t="shared" si="0"/>
        <v> </v>
      </c>
      <c r="M11" s="52">
        <v>41838</v>
      </c>
    </row>
    <row r="12" spans="1:13" ht="15">
      <c r="A12" s="52">
        <v>41841</v>
      </c>
      <c r="B12" s="16" t="s">
        <v>1</v>
      </c>
      <c r="C12" s="48" t="s">
        <v>5</v>
      </c>
      <c r="D12" s="41" t="s">
        <v>4</v>
      </c>
      <c r="E12" s="48" t="s">
        <v>8</v>
      </c>
      <c r="F12" s="41" t="s">
        <v>2</v>
      </c>
      <c r="G12" s="33"/>
      <c r="H12" s="33"/>
      <c r="I12" s="30" t="s">
        <v>3</v>
      </c>
      <c r="J12" s="32" t="s">
        <v>7</v>
      </c>
      <c r="K12" s="32"/>
      <c r="L12" s="32">
        <f t="shared" si="0"/>
        <v>0</v>
      </c>
      <c r="M12" s="52">
        <v>41841</v>
      </c>
    </row>
    <row r="13" spans="1:13" ht="15">
      <c r="A13" s="52">
        <v>41842</v>
      </c>
      <c r="B13" s="9" t="s">
        <v>9</v>
      </c>
      <c r="C13" s="48" t="s">
        <v>2</v>
      </c>
      <c r="D13" s="41" t="s">
        <v>5</v>
      </c>
      <c r="E13" s="41" t="s">
        <v>6</v>
      </c>
      <c r="F13" s="48" t="s">
        <v>8</v>
      </c>
      <c r="G13" s="33"/>
      <c r="H13" s="33"/>
      <c r="I13" s="30" t="s">
        <v>3</v>
      </c>
      <c r="J13" s="30" t="s">
        <v>7</v>
      </c>
      <c r="K13" s="30"/>
      <c r="L13" s="30">
        <f t="shared" si="0"/>
        <v>0</v>
      </c>
      <c r="M13" s="52">
        <v>41842</v>
      </c>
    </row>
    <row r="14" spans="1:13" ht="15">
      <c r="A14" s="52">
        <v>41843</v>
      </c>
      <c r="B14" s="9" t="s">
        <v>11</v>
      </c>
      <c r="C14" s="48" t="s">
        <v>8</v>
      </c>
      <c r="D14" s="41" t="s">
        <v>2</v>
      </c>
      <c r="E14" s="41" t="s">
        <v>5</v>
      </c>
      <c r="F14" s="41" t="s">
        <v>6</v>
      </c>
      <c r="G14" s="33"/>
      <c r="H14" s="33"/>
      <c r="I14" s="30" t="s">
        <v>3</v>
      </c>
      <c r="J14" s="30" t="s">
        <v>7</v>
      </c>
      <c r="K14" s="30"/>
      <c r="L14" s="30">
        <f t="shared" si="0"/>
        <v>0</v>
      </c>
      <c r="M14" s="52">
        <v>41843</v>
      </c>
    </row>
    <row r="15" spans="1:13" ht="15">
      <c r="A15" s="52">
        <v>41844</v>
      </c>
      <c r="B15" s="10" t="s">
        <v>13</v>
      </c>
      <c r="C15" s="43" t="s">
        <v>4</v>
      </c>
      <c r="D15" s="43" t="s">
        <v>8</v>
      </c>
      <c r="E15" s="43" t="s">
        <v>2</v>
      </c>
      <c r="F15" s="43" t="s">
        <v>5</v>
      </c>
      <c r="G15" s="33"/>
      <c r="H15" s="33"/>
      <c r="I15" s="30" t="s">
        <v>3</v>
      </c>
      <c r="J15" s="30"/>
      <c r="K15" s="30"/>
      <c r="L15" s="30">
        <f t="shared" si="0"/>
        <v>0</v>
      </c>
      <c r="M15" s="52">
        <v>41844</v>
      </c>
    </row>
    <row r="16" spans="1:13" ht="15.75" thickBot="1">
      <c r="A16" s="53">
        <v>41845</v>
      </c>
      <c r="B16" s="11" t="s">
        <v>10</v>
      </c>
      <c r="C16" s="44" t="s">
        <v>5</v>
      </c>
      <c r="D16" s="44" t="s">
        <v>7</v>
      </c>
      <c r="E16" s="44" t="s">
        <v>8</v>
      </c>
      <c r="F16" s="42" t="s">
        <v>2</v>
      </c>
      <c r="G16" s="35"/>
      <c r="H16" s="35"/>
      <c r="I16" s="31" t="s">
        <v>3</v>
      </c>
      <c r="J16" s="31"/>
      <c r="K16" s="31"/>
      <c r="L16" s="31">
        <f t="shared" si="0"/>
        <v>0</v>
      </c>
      <c r="M16" s="52">
        <v>41845</v>
      </c>
    </row>
    <row r="17" spans="1:13" ht="15">
      <c r="A17" s="52">
        <v>41848</v>
      </c>
      <c r="B17" s="36" t="s">
        <v>1</v>
      </c>
      <c r="C17" s="41" t="s">
        <v>8</v>
      </c>
      <c r="D17" s="41" t="s">
        <v>2</v>
      </c>
      <c r="E17" s="41" t="s">
        <v>5</v>
      </c>
      <c r="F17" s="20"/>
      <c r="G17" s="41" t="s">
        <v>3</v>
      </c>
      <c r="H17" s="41" t="s">
        <v>4</v>
      </c>
      <c r="I17" s="32"/>
      <c r="J17" s="32"/>
      <c r="K17" s="32"/>
      <c r="L17" s="32" t="str">
        <f t="shared" si="0"/>
        <v> </v>
      </c>
      <c r="M17" s="52">
        <v>41848</v>
      </c>
    </row>
    <row r="18" spans="1:13" ht="15">
      <c r="A18" s="52">
        <v>41849</v>
      </c>
      <c r="B18" s="37" t="s">
        <v>9</v>
      </c>
      <c r="C18" s="41" t="s">
        <v>7</v>
      </c>
      <c r="D18" s="41" t="s">
        <v>8</v>
      </c>
      <c r="E18" s="41" t="s">
        <v>2</v>
      </c>
      <c r="F18" s="20"/>
      <c r="G18" s="43" t="s">
        <v>5</v>
      </c>
      <c r="H18" s="43" t="s">
        <v>3</v>
      </c>
      <c r="I18" s="30"/>
      <c r="J18" s="30"/>
      <c r="K18" s="30"/>
      <c r="L18" s="30" t="str">
        <f t="shared" si="0"/>
        <v> </v>
      </c>
      <c r="M18" s="52">
        <v>41849</v>
      </c>
    </row>
    <row r="19" spans="1:13" ht="15">
      <c r="A19" s="52">
        <v>41850</v>
      </c>
      <c r="B19" s="37" t="s">
        <v>11</v>
      </c>
      <c r="C19" s="41" t="s">
        <v>3</v>
      </c>
      <c r="D19" s="41" t="s">
        <v>6</v>
      </c>
      <c r="E19" s="41" t="s">
        <v>8</v>
      </c>
      <c r="F19" s="20"/>
      <c r="G19" s="41" t="s">
        <v>2</v>
      </c>
      <c r="H19" s="41" t="s">
        <v>5</v>
      </c>
      <c r="I19" s="30"/>
      <c r="J19" s="30"/>
      <c r="K19" s="30"/>
      <c r="L19" s="30" t="str">
        <f t="shared" si="0"/>
        <v> </v>
      </c>
      <c r="M19" s="52">
        <v>41850</v>
      </c>
    </row>
    <row r="20" spans="1:13" ht="15">
      <c r="A20" s="52">
        <v>41851</v>
      </c>
      <c r="B20" s="38" t="s">
        <v>13</v>
      </c>
      <c r="C20" s="41" t="s">
        <v>5</v>
      </c>
      <c r="D20" s="41" t="s">
        <v>3</v>
      </c>
      <c r="E20" s="41" t="s">
        <v>4</v>
      </c>
      <c r="F20" s="20"/>
      <c r="G20" s="41" t="s">
        <v>8</v>
      </c>
      <c r="H20" s="41" t="s">
        <v>2</v>
      </c>
      <c r="I20" s="30"/>
      <c r="J20" s="30"/>
      <c r="K20" s="30"/>
      <c r="L20" s="30" t="str">
        <f t="shared" si="0"/>
        <v> </v>
      </c>
      <c r="M20" s="52">
        <v>41851</v>
      </c>
    </row>
    <row r="21" spans="1:13" ht="15.75" thickBot="1">
      <c r="A21" s="53">
        <v>41852</v>
      </c>
      <c r="B21" s="39" t="s">
        <v>10</v>
      </c>
      <c r="C21" s="44" t="s">
        <v>2</v>
      </c>
      <c r="D21" s="42" t="s">
        <v>5</v>
      </c>
      <c r="E21" s="19" t="s">
        <v>3</v>
      </c>
      <c r="F21" s="21"/>
      <c r="G21" s="42" t="s">
        <v>7</v>
      </c>
      <c r="H21" s="42" t="s">
        <v>8</v>
      </c>
      <c r="I21" s="31"/>
      <c r="J21" s="31"/>
      <c r="K21" s="31"/>
      <c r="L21" s="31" t="str">
        <f t="shared" si="0"/>
        <v> </v>
      </c>
      <c r="M21" s="52">
        <v>41852</v>
      </c>
    </row>
    <row r="22" spans="1:13" ht="15">
      <c r="A22" s="52">
        <v>41855</v>
      </c>
      <c r="B22" s="16" t="s">
        <v>1</v>
      </c>
      <c r="C22" s="43" t="s">
        <v>8</v>
      </c>
      <c r="D22" s="41" t="s">
        <v>2</v>
      </c>
      <c r="E22" s="15" t="s">
        <v>5</v>
      </c>
      <c r="F22" s="20"/>
      <c r="G22" s="41" t="s">
        <v>3</v>
      </c>
      <c r="H22" s="41" t="s">
        <v>7</v>
      </c>
      <c r="I22" s="30"/>
      <c r="J22" s="32"/>
      <c r="K22" s="32"/>
      <c r="L22" s="32" t="str">
        <f t="shared" si="0"/>
        <v> </v>
      </c>
      <c r="M22" s="52">
        <v>41855</v>
      </c>
    </row>
    <row r="23" spans="1:13" ht="15">
      <c r="A23" s="52">
        <v>41856</v>
      </c>
      <c r="B23" s="9" t="s">
        <v>9</v>
      </c>
      <c r="C23" s="41" t="s">
        <v>6</v>
      </c>
      <c r="D23" s="41" t="s">
        <v>8</v>
      </c>
      <c r="E23" s="15" t="s">
        <v>2</v>
      </c>
      <c r="F23" s="20"/>
      <c r="G23" s="41" t="s">
        <v>5</v>
      </c>
      <c r="H23" s="41" t="s">
        <v>3</v>
      </c>
      <c r="I23" s="30"/>
      <c r="J23" s="30"/>
      <c r="K23" s="30"/>
      <c r="L23" s="30" t="str">
        <f>IF(ISBLANK(I23)," ",IF(I23=C23,"CHECK",IF(I23=D23,"CHECK",IF(I23=E23,"CHECK",IF(I23=F23,"CHECK",IF(I23=G23,"CHECK",IF(I23=H23,"CHECK",)))))))</f>
        <v> </v>
      </c>
      <c r="M23" s="52">
        <v>41856</v>
      </c>
    </row>
    <row r="24" spans="1:13" ht="15">
      <c r="A24" s="52">
        <v>41857</v>
      </c>
      <c r="B24" s="9" t="s">
        <v>11</v>
      </c>
      <c r="C24" s="41" t="s">
        <v>3</v>
      </c>
      <c r="D24" s="41" t="s">
        <v>4</v>
      </c>
      <c r="E24" s="15" t="s">
        <v>8</v>
      </c>
      <c r="F24" s="20"/>
      <c r="G24" s="41" t="s">
        <v>2</v>
      </c>
      <c r="H24" s="41" t="s">
        <v>5</v>
      </c>
      <c r="I24" s="30"/>
      <c r="J24" s="30"/>
      <c r="K24" s="30"/>
      <c r="L24" s="30" t="str">
        <f>IF(ISBLANK(I24)," ",IF(I24=C24,"CHECK",IF(I24=D24,"CHECK",IF(I24=E24,"CHECK",IF(I24=F24,"CHECK",IF(I24=G24,"CHECK",IF(I24=H24,"CHECK",)))))))</f>
        <v> </v>
      </c>
      <c r="M24" s="52">
        <v>41857</v>
      </c>
    </row>
    <row r="25" spans="1:13" ht="15">
      <c r="A25" s="52">
        <v>41858</v>
      </c>
      <c r="B25" s="10" t="s">
        <v>13</v>
      </c>
      <c r="C25" s="41" t="s">
        <v>5</v>
      </c>
      <c r="D25" s="41" t="s">
        <v>3</v>
      </c>
      <c r="E25" s="41" t="s">
        <v>7</v>
      </c>
      <c r="F25" s="20"/>
      <c r="G25" s="41" t="s">
        <v>8</v>
      </c>
      <c r="H25" s="41" t="s">
        <v>2</v>
      </c>
      <c r="I25" s="30"/>
      <c r="J25" s="30"/>
      <c r="K25" s="30"/>
      <c r="L25" s="30" t="str">
        <f>IF(ISBLANK(I25)," ",IF(I25=C25,"CHECK",IF(I25=D25,"CHECK",IF(I25=E25,"CHECK",IF(I25=F25,"CHECK",IF(I25=G25,"CHECK",IF(I25=H25,"CHECK",)))))))</f>
        <v> </v>
      </c>
      <c r="M25" s="52">
        <v>41858</v>
      </c>
    </row>
    <row r="26" spans="1:13" ht="15.75" thickBot="1">
      <c r="A26" s="53">
        <v>41859</v>
      </c>
      <c r="B26" s="11" t="s">
        <v>10</v>
      </c>
      <c r="C26" s="42" t="s">
        <v>2</v>
      </c>
      <c r="D26" s="42" t="s">
        <v>5</v>
      </c>
      <c r="E26" s="19" t="s">
        <v>3</v>
      </c>
      <c r="F26" s="21"/>
      <c r="G26" s="42" t="s">
        <v>4</v>
      </c>
      <c r="H26" s="44" t="s">
        <v>8</v>
      </c>
      <c r="I26" s="31"/>
      <c r="J26" s="31"/>
      <c r="K26" s="31"/>
      <c r="L26" s="31" t="str">
        <f t="shared" si="0"/>
        <v> </v>
      </c>
      <c r="M26" s="52">
        <v>41859</v>
      </c>
    </row>
    <row r="27" spans="1:13" ht="15">
      <c r="A27" s="52">
        <v>41862</v>
      </c>
      <c r="B27" s="36" t="s">
        <v>1</v>
      </c>
      <c r="C27" s="43" t="s">
        <v>8</v>
      </c>
      <c r="D27" s="41" t="s">
        <v>2</v>
      </c>
      <c r="E27" s="61" t="s">
        <v>5</v>
      </c>
      <c r="F27" s="55"/>
      <c r="G27" s="41" t="s">
        <v>3</v>
      </c>
      <c r="H27" s="41" t="s">
        <v>7</v>
      </c>
      <c r="I27" s="30" t="s">
        <v>5</v>
      </c>
      <c r="J27" s="32" t="s">
        <v>6</v>
      </c>
      <c r="K27" s="32"/>
      <c r="L27" s="32" t="str">
        <f t="shared" si="0"/>
        <v>CHECK</v>
      </c>
      <c r="M27" s="52">
        <v>41862</v>
      </c>
    </row>
    <row r="28" spans="1:13" ht="15">
      <c r="A28" s="52">
        <v>41863</v>
      </c>
      <c r="B28" s="37" t="s">
        <v>9</v>
      </c>
      <c r="C28" s="41" t="s">
        <v>4</v>
      </c>
      <c r="D28" s="41" t="s">
        <v>8</v>
      </c>
      <c r="E28" s="15" t="s">
        <v>2</v>
      </c>
      <c r="F28" s="55"/>
      <c r="G28" s="62" t="s">
        <v>5</v>
      </c>
      <c r="H28" s="41" t="s">
        <v>3</v>
      </c>
      <c r="I28" s="30" t="s">
        <v>5</v>
      </c>
      <c r="J28" s="30" t="s">
        <v>6</v>
      </c>
      <c r="K28" s="30"/>
      <c r="L28" s="30" t="str">
        <f t="shared" si="0"/>
        <v>CHECK</v>
      </c>
      <c r="M28" s="52">
        <v>41863</v>
      </c>
    </row>
    <row r="29" spans="1:13" ht="15">
      <c r="A29" s="52">
        <v>41864</v>
      </c>
      <c r="B29" s="37" t="s">
        <v>11</v>
      </c>
      <c r="C29" s="41" t="s">
        <v>3</v>
      </c>
      <c r="D29" s="41" t="s">
        <v>7</v>
      </c>
      <c r="E29" s="15" t="s">
        <v>8</v>
      </c>
      <c r="F29" s="55"/>
      <c r="G29" s="41" t="s">
        <v>2</v>
      </c>
      <c r="H29" s="62" t="s">
        <v>5</v>
      </c>
      <c r="I29" s="30" t="s">
        <v>5</v>
      </c>
      <c r="J29" s="30" t="s">
        <v>6</v>
      </c>
      <c r="K29" s="30"/>
      <c r="L29" s="30" t="str">
        <f t="shared" si="0"/>
        <v>CHECK</v>
      </c>
      <c r="M29" s="52">
        <v>41864</v>
      </c>
    </row>
    <row r="30" spans="1:13" ht="15">
      <c r="A30" s="52">
        <v>41865</v>
      </c>
      <c r="B30" s="38" t="s">
        <v>13</v>
      </c>
      <c r="C30" s="62" t="s">
        <v>5</v>
      </c>
      <c r="D30" s="41" t="s">
        <v>3</v>
      </c>
      <c r="E30" s="15" t="s">
        <v>7</v>
      </c>
      <c r="F30" s="55"/>
      <c r="G30" s="41" t="s">
        <v>8</v>
      </c>
      <c r="H30" s="43" t="s">
        <v>2</v>
      </c>
      <c r="I30" s="30" t="s">
        <v>5</v>
      </c>
      <c r="J30" s="30" t="s">
        <v>6</v>
      </c>
      <c r="K30" s="30"/>
      <c r="L30" s="30" t="str">
        <f t="shared" si="0"/>
        <v>CHECK</v>
      </c>
      <c r="M30" s="52">
        <v>41865</v>
      </c>
    </row>
    <row r="31" spans="1:13" ht="15.75" thickBot="1">
      <c r="A31" s="53">
        <v>41866</v>
      </c>
      <c r="B31" s="39" t="s">
        <v>10</v>
      </c>
      <c r="C31" s="42" t="s">
        <v>2</v>
      </c>
      <c r="D31" s="86" t="s">
        <v>5</v>
      </c>
      <c r="E31" s="19" t="s">
        <v>3</v>
      </c>
      <c r="F31" s="56"/>
      <c r="G31" s="42" t="s">
        <v>4</v>
      </c>
      <c r="H31" s="44" t="s">
        <v>8</v>
      </c>
      <c r="I31" s="31" t="s">
        <v>5</v>
      </c>
      <c r="J31" s="31" t="s">
        <v>6</v>
      </c>
      <c r="K31" s="31"/>
      <c r="L31" s="31" t="str">
        <f t="shared" si="0"/>
        <v>CHECK</v>
      </c>
      <c r="M31" s="52">
        <v>41866</v>
      </c>
    </row>
    <row r="32" spans="1:13" ht="15">
      <c r="A32" s="52">
        <v>41869</v>
      </c>
      <c r="B32" s="16" t="s">
        <v>1</v>
      </c>
      <c r="C32" s="15" t="s">
        <v>8</v>
      </c>
      <c r="D32" s="70" t="s">
        <v>2</v>
      </c>
      <c r="E32" s="22"/>
      <c r="F32" s="41" t="s">
        <v>5</v>
      </c>
      <c r="G32" s="41" t="s">
        <v>3</v>
      </c>
      <c r="H32" s="41" t="s">
        <v>4</v>
      </c>
      <c r="I32" s="30" t="s">
        <v>33</v>
      </c>
      <c r="J32" s="32"/>
      <c r="K32" s="32"/>
      <c r="L32" s="32">
        <f t="shared" si="0"/>
        <v>0</v>
      </c>
      <c r="M32" s="52">
        <v>41869</v>
      </c>
    </row>
    <row r="33" spans="1:13" ht="15">
      <c r="A33" s="52">
        <v>41870</v>
      </c>
      <c r="B33" s="9" t="s">
        <v>9</v>
      </c>
      <c r="C33" s="15" t="s">
        <v>7</v>
      </c>
      <c r="D33" s="70" t="s">
        <v>8</v>
      </c>
      <c r="E33" s="22"/>
      <c r="F33" s="41" t="s">
        <v>2</v>
      </c>
      <c r="G33" s="41" t="s">
        <v>5</v>
      </c>
      <c r="H33" s="41" t="s">
        <v>3</v>
      </c>
      <c r="I33" s="30" t="s">
        <v>34</v>
      </c>
      <c r="J33" s="30"/>
      <c r="K33" s="30"/>
      <c r="L33" s="30">
        <f t="shared" si="0"/>
        <v>0</v>
      </c>
      <c r="M33" s="52">
        <v>41870</v>
      </c>
    </row>
    <row r="34" spans="1:13" ht="15">
      <c r="A34" s="52">
        <v>41871</v>
      </c>
      <c r="B34" s="9" t="s">
        <v>11</v>
      </c>
      <c r="C34" s="15" t="s">
        <v>3</v>
      </c>
      <c r="D34" s="70" t="s">
        <v>6</v>
      </c>
      <c r="E34" s="22"/>
      <c r="F34" s="41" t="s">
        <v>8</v>
      </c>
      <c r="G34" s="15" t="s">
        <v>2</v>
      </c>
      <c r="H34" s="15" t="s">
        <v>5</v>
      </c>
      <c r="I34" s="30"/>
      <c r="J34" s="30"/>
      <c r="K34" s="30"/>
      <c r="L34" s="30" t="str">
        <f t="shared" si="0"/>
        <v> </v>
      </c>
      <c r="M34" s="52">
        <v>41871</v>
      </c>
    </row>
    <row r="35" spans="1:13" ht="15">
      <c r="A35" s="52">
        <v>41872</v>
      </c>
      <c r="B35" s="10" t="s">
        <v>13</v>
      </c>
      <c r="C35" s="15" t="s">
        <v>5</v>
      </c>
      <c r="D35" s="70" t="s">
        <v>3</v>
      </c>
      <c r="E35" s="22"/>
      <c r="F35" s="41" t="s">
        <v>4</v>
      </c>
      <c r="G35" s="15" t="s">
        <v>8</v>
      </c>
      <c r="H35" s="15" t="s">
        <v>2</v>
      </c>
      <c r="I35" s="30" t="s">
        <v>35</v>
      </c>
      <c r="J35" s="30"/>
      <c r="K35" s="30"/>
      <c r="L35" s="30">
        <f t="shared" si="0"/>
        <v>0</v>
      </c>
      <c r="M35" s="52">
        <v>41872</v>
      </c>
    </row>
    <row r="36" spans="1:13" ht="15.75" thickBot="1">
      <c r="A36" s="53">
        <v>41873</v>
      </c>
      <c r="B36" s="11" t="s">
        <v>10</v>
      </c>
      <c r="C36" s="42" t="s">
        <v>2</v>
      </c>
      <c r="D36" s="71" t="s">
        <v>5</v>
      </c>
      <c r="E36" s="23"/>
      <c r="F36" s="42" t="s">
        <v>3</v>
      </c>
      <c r="G36" s="42" t="s">
        <v>7</v>
      </c>
      <c r="H36" s="42" t="s">
        <v>8</v>
      </c>
      <c r="I36" s="31" t="s">
        <v>36</v>
      </c>
      <c r="J36" s="31"/>
      <c r="K36" s="31"/>
      <c r="L36" s="31">
        <f t="shared" si="0"/>
        <v>0</v>
      </c>
      <c r="M36" s="52">
        <v>41873</v>
      </c>
    </row>
    <row r="37" spans="1:13" ht="15">
      <c r="A37" s="52">
        <v>41876</v>
      </c>
      <c r="B37" s="36" t="s">
        <v>1</v>
      </c>
      <c r="C37" s="48" t="s">
        <v>6</v>
      </c>
      <c r="D37" s="70" t="s">
        <v>4</v>
      </c>
      <c r="E37" s="57"/>
      <c r="F37" s="41" t="s">
        <v>5</v>
      </c>
      <c r="G37" s="41" t="s">
        <v>3</v>
      </c>
      <c r="H37" s="41" t="s">
        <v>7</v>
      </c>
      <c r="I37" s="30" t="s">
        <v>2</v>
      </c>
      <c r="J37" s="32" t="s">
        <v>8</v>
      </c>
      <c r="K37" s="32"/>
      <c r="L37" s="32">
        <f t="shared" si="0"/>
        <v>0</v>
      </c>
      <c r="M37" s="52">
        <v>41876</v>
      </c>
    </row>
    <row r="38" spans="1:13" ht="15">
      <c r="A38" s="52">
        <v>41877</v>
      </c>
      <c r="B38" s="37" t="s">
        <v>9</v>
      </c>
      <c r="C38" s="48" t="s">
        <v>4</v>
      </c>
      <c r="D38" s="70" t="s">
        <v>6</v>
      </c>
      <c r="E38" s="57"/>
      <c r="F38" s="41" t="s">
        <v>7</v>
      </c>
      <c r="G38" s="41" t="s">
        <v>5</v>
      </c>
      <c r="H38" s="41" t="s">
        <v>3</v>
      </c>
      <c r="I38" s="30" t="s">
        <v>2</v>
      </c>
      <c r="J38" s="30" t="s">
        <v>8</v>
      </c>
      <c r="K38" s="30"/>
      <c r="L38" s="30">
        <f t="shared" si="0"/>
        <v>0</v>
      </c>
      <c r="M38" s="52">
        <v>41877</v>
      </c>
    </row>
    <row r="39" spans="1:13" ht="15">
      <c r="A39" s="52">
        <v>41878</v>
      </c>
      <c r="B39" s="37" t="s">
        <v>11</v>
      </c>
      <c r="C39" s="26" t="s">
        <v>3</v>
      </c>
      <c r="D39" s="70" t="s">
        <v>7</v>
      </c>
      <c r="E39" s="57"/>
      <c r="F39" s="41" t="s">
        <v>4</v>
      </c>
      <c r="G39" s="15" t="s">
        <v>6</v>
      </c>
      <c r="H39" s="15" t="s">
        <v>5</v>
      </c>
      <c r="I39" s="30" t="s">
        <v>2</v>
      </c>
      <c r="J39" s="30" t="s">
        <v>8</v>
      </c>
      <c r="K39" s="30"/>
      <c r="L39" s="30">
        <f t="shared" si="0"/>
        <v>0</v>
      </c>
      <c r="M39" s="52">
        <v>41878</v>
      </c>
    </row>
    <row r="40" spans="1:13" ht="15">
      <c r="A40" s="52">
        <v>41879</v>
      </c>
      <c r="B40" s="38" t="s">
        <v>13</v>
      </c>
      <c r="C40" s="26" t="s">
        <v>5</v>
      </c>
      <c r="D40" s="70" t="s">
        <v>3</v>
      </c>
      <c r="E40" s="57"/>
      <c r="F40" s="41" t="s">
        <v>6</v>
      </c>
      <c r="G40" s="15" t="s">
        <v>7</v>
      </c>
      <c r="H40" s="15" t="s">
        <v>4</v>
      </c>
      <c r="I40" s="30" t="s">
        <v>2</v>
      </c>
      <c r="J40" s="30" t="s">
        <v>8</v>
      </c>
      <c r="K40" s="30" t="s">
        <v>35</v>
      </c>
      <c r="L40" s="30">
        <f t="shared" si="0"/>
        <v>0</v>
      </c>
      <c r="M40" s="52">
        <v>41879</v>
      </c>
    </row>
    <row r="41" spans="1:13" ht="15.75" thickBot="1">
      <c r="A41" s="53">
        <v>41880</v>
      </c>
      <c r="B41" s="39" t="s">
        <v>10</v>
      </c>
      <c r="C41" s="40" t="s">
        <v>7</v>
      </c>
      <c r="D41" s="71" t="s">
        <v>5</v>
      </c>
      <c r="E41" s="58"/>
      <c r="F41" s="42" t="s">
        <v>3</v>
      </c>
      <c r="G41" s="42" t="s">
        <v>4</v>
      </c>
      <c r="H41" s="42" t="s">
        <v>6</v>
      </c>
      <c r="I41" s="31" t="s">
        <v>2</v>
      </c>
      <c r="J41" s="31" t="s">
        <v>8</v>
      </c>
      <c r="K41" s="31"/>
      <c r="L41" s="31">
        <f t="shared" si="0"/>
        <v>0</v>
      </c>
      <c r="M41" s="52">
        <v>41880</v>
      </c>
    </row>
    <row r="42" spans="1:13" ht="15">
      <c r="A42" s="63">
        <v>41883</v>
      </c>
      <c r="B42" s="60" t="s">
        <v>1</v>
      </c>
      <c r="C42" s="75" t="s">
        <v>29</v>
      </c>
      <c r="D42" s="76" t="s">
        <v>29</v>
      </c>
      <c r="E42" s="75" t="s">
        <v>29</v>
      </c>
      <c r="F42" s="75" t="s">
        <v>29</v>
      </c>
      <c r="G42" s="77" t="s">
        <v>29</v>
      </c>
      <c r="H42" s="77" t="s">
        <v>29</v>
      </c>
      <c r="I42" s="30" t="s">
        <v>29</v>
      </c>
      <c r="J42" s="32"/>
      <c r="K42" s="32"/>
      <c r="L42" s="32" t="str">
        <f t="shared" si="0"/>
        <v>CHECK</v>
      </c>
      <c r="M42" s="63">
        <v>41883</v>
      </c>
    </row>
    <row r="43" spans="1:13" ht="15">
      <c r="A43" s="63">
        <v>41884</v>
      </c>
      <c r="B43" s="9" t="s">
        <v>9</v>
      </c>
      <c r="C43" s="15" t="s">
        <v>7</v>
      </c>
      <c r="D43" s="70" t="s">
        <v>8</v>
      </c>
      <c r="E43" s="22"/>
      <c r="F43" s="41" t="s">
        <v>2</v>
      </c>
      <c r="G43" s="41" t="s">
        <v>5</v>
      </c>
      <c r="H43" s="41" t="s">
        <v>3</v>
      </c>
      <c r="I43" s="30" t="s">
        <v>34</v>
      </c>
      <c r="J43" s="30"/>
      <c r="K43" s="30"/>
      <c r="L43" s="30">
        <f t="shared" si="0"/>
        <v>0</v>
      </c>
      <c r="M43" s="63">
        <v>41884</v>
      </c>
    </row>
    <row r="44" spans="1:13" ht="15">
      <c r="A44" s="63">
        <v>41885</v>
      </c>
      <c r="B44" s="9" t="s">
        <v>11</v>
      </c>
      <c r="C44" s="15" t="s">
        <v>3</v>
      </c>
      <c r="D44" s="70" t="s">
        <v>7</v>
      </c>
      <c r="E44" s="22"/>
      <c r="F44" s="15" t="s">
        <v>8</v>
      </c>
      <c r="G44" s="15" t="s">
        <v>2</v>
      </c>
      <c r="H44" s="15" t="s">
        <v>5</v>
      </c>
      <c r="I44" s="30"/>
      <c r="J44" s="30"/>
      <c r="K44" s="30"/>
      <c r="L44" s="30" t="str">
        <f t="shared" si="0"/>
        <v> </v>
      </c>
      <c r="M44" s="63">
        <v>41885</v>
      </c>
    </row>
    <row r="45" spans="1:13" ht="15">
      <c r="A45" s="63">
        <v>41886</v>
      </c>
      <c r="B45" s="10" t="s">
        <v>13</v>
      </c>
      <c r="C45" s="15" t="s">
        <v>5</v>
      </c>
      <c r="D45" s="70" t="s">
        <v>3</v>
      </c>
      <c r="E45" s="22"/>
      <c r="F45" s="15" t="s">
        <v>4</v>
      </c>
      <c r="G45" s="15" t="s">
        <v>8</v>
      </c>
      <c r="H45" s="15" t="s">
        <v>2</v>
      </c>
      <c r="I45" s="30" t="s">
        <v>35</v>
      </c>
      <c r="J45" s="30"/>
      <c r="K45" s="30"/>
      <c r="L45" s="30">
        <f t="shared" si="0"/>
        <v>0</v>
      </c>
      <c r="M45" s="63">
        <v>41886</v>
      </c>
    </row>
    <row r="46" spans="1:13" ht="15.75" thickBot="1">
      <c r="A46" s="64">
        <v>41887</v>
      </c>
      <c r="B46" s="11" t="s">
        <v>10</v>
      </c>
      <c r="C46" s="65" t="s">
        <v>30</v>
      </c>
      <c r="D46" s="65" t="s">
        <v>30</v>
      </c>
      <c r="E46" s="65" t="s">
        <v>30</v>
      </c>
      <c r="F46" s="65" t="s">
        <v>30</v>
      </c>
      <c r="G46" s="65" t="s">
        <v>30</v>
      </c>
      <c r="H46" s="65" t="s">
        <v>30</v>
      </c>
      <c r="I46" s="31" t="s">
        <v>30</v>
      </c>
      <c r="J46" s="31"/>
      <c r="K46" s="31"/>
      <c r="L46" s="31" t="str">
        <f t="shared" si="0"/>
        <v>CHECK</v>
      </c>
      <c r="M46" s="63">
        <v>41887</v>
      </c>
    </row>
    <row r="47" spans="1:13" ht="15">
      <c r="A47" s="52">
        <v>41890</v>
      </c>
      <c r="B47" s="36" t="s">
        <v>1</v>
      </c>
      <c r="C47" s="66"/>
      <c r="D47" s="72" t="s">
        <v>2</v>
      </c>
      <c r="E47" s="68" t="s">
        <v>8</v>
      </c>
      <c r="F47" s="54" t="s">
        <v>5</v>
      </c>
      <c r="G47" s="54" t="s">
        <v>3</v>
      </c>
      <c r="H47" s="54" t="s">
        <v>4</v>
      </c>
      <c r="I47" s="30" t="s">
        <v>33</v>
      </c>
      <c r="J47" s="32"/>
      <c r="K47" s="32"/>
      <c r="L47" s="32">
        <f t="shared" si="0"/>
        <v>0</v>
      </c>
      <c r="M47" s="52">
        <v>41890</v>
      </c>
    </row>
    <row r="48" spans="1:13" ht="15">
      <c r="A48" s="52">
        <v>41891</v>
      </c>
      <c r="B48" s="37" t="s">
        <v>9</v>
      </c>
      <c r="C48" s="67"/>
      <c r="D48" s="73" t="s">
        <v>8</v>
      </c>
      <c r="E48" s="68" t="s">
        <v>4</v>
      </c>
      <c r="F48" s="15" t="s">
        <v>2</v>
      </c>
      <c r="G48" s="15" t="s">
        <v>5</v>
      </c>
      <c r="H48" s="15" t="s">
        <v>3</v>
      </c>
      <c r="I48" s="30" t="s">
        <v>34</v>
      </c>
      <c r="J48" s="30"/>
      <c r="K48" s="30"/>
      <c r="L48" s="30">
        <f t="shared" si="0"/>
        <v>0</v>
      </c>
      <c r="M48" s="52">
        <v>41891</v>
      </c>
    </row>
    <row r="49" spans="1:13" ht="15">
      <c r="A49" s="52">
        <v>41892</v>
      </c>
      <c r="B49" s="37" t="s">
        <v>11</v>
      </c>
      <c r="C49" s="24"/>
      <c r="D49" s="73" t="s">
        <v>4</v>
      </c>
      <c r="E49" s="68" t="s">
        <v>3</v>
      </c>
      <c r="F49" s="26" t="s">
        <v>8</v>
      </c>
      <c r="G49" s="15" t="s">
        <v>2</v>
      </c>
      <c r="H49" s="15" t="s">
        <v>5</v>
      </c>
      <c r="I49" s="30"/>
      <c r="J49" s="30"/>
      <c r="K49" s="30"/>
      <c r="L49" s="30" t="str">
        <f t="shared" si="0"/>
        <v> </v>
      </c>
      <c r="M49" s="52">
        <v>41892</v>
      </c>
    </row>
    <row r="50" spans="1:13" ht="15">
      <c r="A50" s="52">
        <v>41893</v>
      </c>
      <c r="B50" s="38" t="s">
        <v>13</v>
      </c>
      <c r="C50" s="24"/>
      <c r="D50" s="73" t="s">
        <v>3</v>
      </c>
      <c r="E50" s="68" t="s">
        <v>5</v>
      </c>
      <c r="F50" s="15" t="s">
        <v>7</v>
      </c>
      <c r="G50" s="15" t="s">
        <v>8</v>
      </c>
      <c r="H50" s="15" t="s">
        <v>2</v>
      </c>
      <c r="I50" s="30" t="s">
        <v>35</v>
      </c>
      <c r="J50" s="30"/>
      <c r="K50" s="30"/>
      <c r="L50" s="30">
        <f t="shared" si="0"/>
        <v>0</v>
      </c>
      <c r="M50" s="52">
        <v>41893</v>
      </c>
    </row>
    <row r="51" spans="1:13" ht="15.75" thickBot="1">
      <c r="A51" s="53">
        <v>41894</v>
      </c>
      <c r="B51" s="39" t="s">
        <v>10</v>
      </c>
      <c r="C51" s="25"/>
      <c r="D51" s="74" t="s">
        <v>5</v>
      </c>
      <c r="E51" s="69" t="s">
        <v>2</v>
      </c>
      <c r="F51" s="19" t="s">
        <v>3</v>
      </c>
      <c r="G51" s="19" t="s">
        <v>7</v>
      </c>
      <c r="H51" s="40" t="s">
        <v>8</v>
      </c>
      <c r="I51" s="31" t="s">
        <v>36</v>
      </c>
      <c r="J51" s="31"/>
      <c r="K51" s="31"/>
      <c r="L51" s="31">
        <f t="shared" si="0"/>
        <v>0</v>
      </c>
      <c r="M51" s="52">
        <v>41894</v>
      </c>
    </row>
    <row r="52" spans="1:13" ht="15">
      <c r="A52" s="52">
        <v>41897</v>
      </c>
      <c r="B52" s="16" t="s">
        <v>1</v>
      </c>
      <c r="C52" s="24"/>
      <c r="D52" s="72" t="s">
        <v>2</v>
      </c>
      <c r="E52" s="68" t="s">
        <v>8</v>
      </c>
      <c r="F52" s="54" t="s">
        <v>5</v>
      </c>
      <c r="G52" s="54" t="s">
        <v>3</v>
      </c>
      <c r="H52" s="54" t="s">
        <v>7</v>
      </c>
      <c r="I52" s="30" t="s">
        <v>33</v>
      </c>
      <c r="J52" s="32"/>
      <c r="K52" s="32"/>
      <c r="L52" s="32">
        <f t="shared" si="0"/>
        <v>0</v>
      </c>
      <c r="M52" s="52">
        <v>41897</v>
      </c>
    </row>
    <row r="53" spans="1:13" ht="15">
      <c r="A53" s="52">
        <v>41898</v>
      </c>
      <c r="B53" s="9" t="s">
        <v>9</v>
      </c>
      <c r="C53" s="24"/>
      <c r="D53" s="73" t="s">
        <v>8</v>
      </c>
      <c r="E53" s="68" t="s">
        <v>7</v>
      </c>
      <c r="F53" s="15" t="s">
        <v>2</v>
      </c>
      <c r="G53" s="15" t="s">
        <v>5</v>
      </c>
      <c r="H53" s="15" t="s">
        <v>3</v>
      </c>
      <c r="I53" s="30" t="s">
        <v>34</v>
      </c>
      <c r="J53" s="30"/>
      <c r="K53" s="30"/>
      <c r="L53" s="30">
        <f t="shared" si="0"/>
        <v>0</v>
      </c>
      <c r="M53" s="52">
        <v>41898</v>
      </c>
    </row>
    <row r="54" spans="1:13" ht="15">
      <c r="A54" s="52">
        <v>41899</v>
      </c>
      <c r="B54" s="9" t="s">
        <v>11</v>
      </c>
      <c r="C54" s="24"/>
      <c r="D54" s="73" t="s">
        <v>7</v>
      </c>
      <c r="E54" s="68" t="s">
        <v>3</v>
      </c>
      <c r="F54" s="26" t="s">
        <v>8</v>
      </c>
      <c r="G54" s="15" t="s">
        <v>2</v>
      </c>
      <c r="H54" s="15" t="s">
        <v>5</v>
      </c>
      <c r="I54" s="30"/>
      <c r="J54" s="30"/>
      <c r="K54" s="30"/>
      <c r="L54" s="30" t="str">
        <f t="shared" si="0"/>
        <v> </v>
      </c>
      <c r="M54" s="52">
        <v>41899</v>
      </c>
    </row>
    <row r="55" spans="1:13" ht="15">
      <c r="A55" s="52">
        <v>41900</v>
      </c>
      <c r="B55" s="10" t="s">
        <v>13</v>
      </c>
      <c r="C55" s="24"/>
      <c r="D55" s="73" t="s">
        <v>3</v>
      </c>
      <c r="E55" s="68" t="s">
        <v>5</v>
      </c>
      <c r="F55" s="15" t="s">
        <v>4</v>
      </c>
      <c r="G55" s="15" t="s">
        <v>8</v>
      </c>
      <c r="H55" s="15" t="s">
        <v>2</v>
      </c>
      <c r="I55" s="30" t="s">
        <v>35</v>
      </c>
      <c r="J55" s="30"/>
      <c r="K55" s="30"/>
      <c r="L55" s="30">
        <f t="shared" si="0"/>
        <v>0</v>
      </c>
      <c r="M55" s="52">
        <v>41900</v>
      </c>
    </row>
    <row r="56" spans="1:13" ht="15.75" thickBot="1">
      <c r="A56" s="53">
        <v>41901</v>
      </c>
      <c r="B56" s="11" t="s">
        <v>10</v>
      </c>
      <c r="C56" s="25"/>
      <c r="D56" s="74" t="s">
        <v>5</v>
      </c>
      <c r="E56" s="69" t="s">
        <v>2</v>
      </c>
      <c r="F56" s="19" t="s">
        <v>3</v>
      </c>
      <c r="G56" s="19" t="s">
        <v>7</v>
      </c>
      <c r="H56" s="40" t="s">
        <v>8</v>
      </c>
      <c r="I56" s="31" t="s">
        <v>36</v>
      </c>
      <c r="J56" s="31"/>
      <c r="K56" s="31"/>
      <c r="L56" s="31">
        <f t="shared" si="0"/>
        <v>0</v>
      </c>
      <c r="M56" s="52">
        <v>41901</v>
      </c>
    </row>
    <row r="57" spans="1:13" ht="15">
      <c r="A57" s="52">
        <v>41904</v>
      </c>
      <c r="B57" s="36" t="s">
        <v>1</v>
      </c>
      <c r="C57" s="24"/>
      <c r="D57" s="72" t="s">
        <v>2</v>
      </c>
      <c r="E57" s="68" t="s">
        <v>8</v>
      </c>
      <c r="F57" s="54" t="s">
        <v>5</v>
      </c>
      <c r="G57" s="54" t="s">
        <v>3</v>
      </c>
      <c r="H57" s="54" t="s">
        <v>7</v>
      </c>
      <c r="I57" s="32" t="s">
        <v>33</v>
      </c>
      <c r="J57" s="32"/>
      <c r="K57" s="32"/>
      <c r="L57" s="32">
        <f t="shared" si="0"/>
        <v>0</v>
      </c>
      <c r="M57" s="52">
        <v>41904</v>
      </c>
    </row>
    <row r="58" spans="1:13" ht="15">
      <c r="A58" s="52">
        <v>41905</v>
      </c>
      <c r="B58" s="37" t="s">
        <v>9</v>
      </c>
      <c r="C58" s="24"/>
      <c r="D58" s="73" t="s">
        <v>8</v>
      </c>
      <c r="E58" s="68" t="s">
        <v>4</v>
      </c>
      <c r="F58" s="15" t="s">
        <v>2</v>
      </c>
      <c r="G58" s="15" t="s">
        <v>5</v>
      </c>
      <c r="H58" s="15" t="s">
        <v>3</v>
      </c>
      <c r="I58" s="30" t="s">
        <v>34</v>
      </c>
      <c r="J58" s="30"/>
      <c r="K58" s="30"/>
      <c r="L58" s="30">
        <f t="shared" si="0"/>
        <v>0</v>
      </c>
      <c r="M58" s="52">
        <v>41905</v>
      </c>
    </row>
    <row r="59" spans="1:13" ht="15">
      <c r="A59" s="52">
        <v>41906</v>
      </c>
      <c r="B59" s="37" t="s">
        <v>11</v>
      </c>
      <c r="C59" s="24"/>
      <c r="D59" s="73" t="s">
        <v>6</v>
      </c>
      <c r="E59" s="68" t="s">
        <v>3</v>
      </c>
      <c r="F59" s="26" t="s">
        <v>8</v>
      </c>
      <c r="G59" s="15" t="s">
        <v>2</v>
      </c>
      <c r="H59" s="15" t="s">
        <v>5</v>
      </c>
      <c r="I59" s="30"/>
      <c r="J59" s="30"/>
      <c r="K59" s="30"/>
      <c r="L59" s="30" t="str">
        <f t="shared" si="0"/>
        <v> </v>
      </c>
      <c r="M59" s="52">
        <v>41906</v>
      </c>
    </row>
    <row r="60" spans="1:13" ht="15">
      <c r="A60" s="52">
        <v>41907</v>
      </c>
      <c r="B60" s="38" t="s">
        <v>13</v>
      </c>
      <c r="C60" s="24"/>
      <c r="D60" s="73" t="s">
        <v>3</v>
      </c>
      <c r="E60" s="68" t="s">
        <v>5</v>
      </c>
      <c r="F60" s="15" t="s">
        <v>7</v>
      </c>
      <c r="G60" s="15" t="s">
        <v>8</v>
      </c>
      <c r="H60" s="15" t="s">
        <v>2</v>
      </c>
      <c r="I60" s="30" t="s">
        <v>35</v>
      </c>
      <c r="J60" s="30"/>
      <c r="K60" s="30"/>
      <c r="L60" s="30">
        <f t="shared" si="0"/>
        <v>0</v>
      </c>
      <c r="M60" s="52">
        <v>41907</v>
      </c>
    </row>
    <row r="61" spans="1:13" ht="15.75" thickBot="1">
      <c r="A61" s="52">
        <v>41908</v>
      </c>
      <c r="B61" s="39" t="s">
        <v>10</v>
      </c>
      <c r="C61" s="25"/>
      <c r="D61" s="74" t="s">
        <v>5</v>
      </c>
      <c r="E61" s="69" t="s">
        <v>2</v>
      </c>
      <c r="F61" s="19" t="s">
        <v>3</v>
      </c>
      <c r="G61" s="19" t="s">
        <v>4</v>
      </c>
      <c r="H61" s="40" t="s">
        <v>8</v>
      </c>
      <c r="I61" s="31" t="s">
        <v>36</v>
      </c>
      <c r="J61" s="31"/>
      <c r="K61" s="31"/>
      <c r="L61" s="31">
        <f t="shared" si="0"/>
        <v>0</v>
      </c>
      <c r="M61" s="52">
        <v>41908</v>
      </c>
    </row>
    <row r="62" spans="1:13" ht="15">
      <c r="A62" s="4"/>
      <c r="B62" s="18"/>
      <c r="C62" s="47" t="s">
        <v>24</v>
      </c>
      <c r="D62" s="47" t="s">
        <v>31</v>
      </c>
      <c r="E62" s="47" t="s">
        <v>20</v>
      </c>
      <c r="F62" s="47" t="s">
        <v>21</v>
      </c>
      <c r="G62" s="47" t="s">
        <v>22</v>
      </c>
      <c r="H62" s="47" t="s">
        <v>23</v>
      </c>
      <c r="I62" s="12" t="s">
        <v>14</v>
      </c>
      <c r="J62" s="18"/>
      <c r="K62" s="18"/>
      <c r="L62" s="18"/>
      <c r="M62" s="4"/>
    </row>
    <row r="63" spans="1:13" ht="15">
      <c r="A63" s="3"/>
      <c r="B63" s="13" t="s">
        <v>5</v>
      </c>
      <c r="C63" s="14">
        <f aca="true" t="shared" si="1" ref="C63:C69">COUNTIF($C$2:$C$61,B63)</f>
        <v>10</v>
      </c>
      <c r="D63" s="14">
        <f aca="true" t="shared" si="2" ref="D63:D69">COUNTIF($D$2:$D$61,B63)</f>
        <v>11</v>
      </c>
      <c r="E63" s="14">
        <f aca="true" t="shared" si="3" ref="E63:E69">COUNTIF($E$2:$E$61,B63)</f>
        <v>10</v>
      </c>
      <c r="F63" s="14">
        <f aca="true" t="shared" si="4" ref="F63:F69">COUNTIF($F$2:$F$61,B63)</f>
        <v>9</v>
      </c>
      <c r="G63" s="14">
        <f aca="true" t="shared" si="5" ref="G63:G69">COUNTIF($G$2:$G$61,B63)</f>
        <v>9</v>
      </c>
      <c r="H63" s="14">
        <f aca="true" t="shared" si="6" ref="H63:H69">COUNTIF($H$2:$H$61,B63)</f>
        <v>9</v>
      </c>
      <c r="I63" s="2">
        <f>SUM(C63:H63)</f>
        <v>58</v>
      </c>
      <c r="J63" s="15"/>
      <c r="K63" s="15"/>
      <c r="L63" s="15"/>
      <c r="M63" s="3"/>
    </row>
    <row r="64" spans="1:13" ht="15">
      <c r="A64" s="1"/>
      <c r="B64" s="13" t="s">
        <v>2</v>
      </c>
      <c r="C64" s="14">
        <f t="shared" si="1"/>
        <v>7</v>
      </c>
      <c r="D64" s="14">
        <f t="shared" si="2"/>
        <v>11</v>
      </c>
      <c r="E64" s="14">
        <f t="shared" si="3"/>
        <v>10</v>
      </c>
      <c r="F64" s="14">
        <f t="shared" si="4"/>
        <v>9</v>
      </c>
      <c r="G64" s="14">
        <f t="shared" si="5"/>
        <v>8</v>
      </c>
      <c r="H64" s="14">
        <f t="shared" si="6"/>
        <v>8</v>
      </c>
      <c r="I64" s="2">
        <f aca="true" t="shared" si="7" ref="I64:I69">SUM(C64:H64)</f>
        <v>53</v>
      </c>
      <c r="J64" s="15"/>
      <c r="K64" s="15"/>
      <c r="L64" s="15"/>
      <c r="M64" s="1"/>
    </row>
    <row r="65" spans="1:13" ht="15">
      <c r="A65" s="1"/>
      <c r="B65" s="13" t="s">
        <v>3</v>
      </c>
      <c r="C65" s="14">
        <f t="shared" si="1"/>
        <v>9</v>
      </c>
      <c r="D65" s="14">
        <f t="shared" si="2"/>
        <v>11</v>
      </c>
      <c r="E65" s="14">
        <f t="shared" si="3"/>
        <v>8</v>
      </c>
      <c r="F65" s="14">
        <f t="shared" si="4"/>
        <v>8</v>
      </c>
      <c r="G65" s="14">
        <f t="shared" si="5"/>
        <v>8</v>
      </c>
      <c r="H65" s="14">
        <f t="shared" si="6"/>
        <v>9</v>
      </c>
      <c r="I65" s="2">
        <f t="shared" si="7"/>
        <v>53</v>
      </c>
      <c r="J65" s="15"/>
      <c r="K65" s="15"/>
      <c r="L65" s="15"/>
      <c r="M65" s="1"/>
    </row>
    <row r="66" spans="1:13" ht="15">
      <c r="A66" s="1"/>
      <c r="B66" s="13" t="s">
        <v>8</v>
      </c>
      <c r="C66" s="14">
        <f t="shared" si="1"/>
        <v>8</v>
      </c>
      <c r="D66" s="14">
        <f t="shared" si="2"/>
        <v>12</v>
      </c>
      <c r="E66" s="14">
        <f t="shared" si="3"/>
        <v>10</v>
      </c>
      <c r="F66" s="14">
        <f t="shared" si="4"/>
        <v>8</v>
      </c>
      <c r="G66" s="14">
        <f t="shared" si="5"/>
        <v>8</v>
      </c>
      <c r="H66" s="14">
        <f t="shared" si="6"/>
        <v>7</v>
      </c>
      <c r="I66" s="2">
        <f t="shared" si="7"/>
        <v>53</v>
      </c>
      <c r="J66" s="15"/>
      <c r="K66" s="15"/>
      <c r="L66" s="15"/>
      <c r="M66" s="1"/>
    </row>
    <row r="67" spans="1:13" ht="15">
      <c r="A67" s="1"/>
      <c r="B67" s="13" t="s">
        <v>4</v>
      </c>
      <c r="C67" s="59">
        <f t="shared" si="1"/>
        <v>3</v>
      </c>
      <c r="D67" s="14">
        <f t="shared" si="2"/>
        <v>4</v>
      </c>
      <c r="E67" s="14">
        <f t="shared" si="3"/>
        <v>3</v>
      </c>
      <c r="F67" s="14">
        <f t="shared" si="4"/>
        <v>4</v>
      </c>
      <c r="G67" s="14">
        <f t="shared" si="5"/>
        <v>4</v>
      </c>
      <c r="H67" s="14">
        <f t="shared" si="6"/>
        <v>4</v>
      </c>
      <c r="I67" s="2">
        <f t="shared" si="7"/>
        <v>22</v>
      </c>
      <c r="J67" s="15"/>
      <c r="K67" s="15"/>
      <c r="L67" s="15"/>
      <c r="M67" s="1"/>
    </row>
    <row r="68" spans="1:13" ht="15">
      <c r="A68" s="1"/>
      <c r="B68" s="13" t="s">
        <v>7</v>
      </c>
      <c r="C68" s="14">
        <f t="shared" si="1"/>
        <v>4</v>
      </c>
      <c r="D68" s="14">
        <f t="shared" si="2"/>
        <v>5</v>
      </c>
      <c r="E68" s="14">
        <f t="shared" si="3"/>
        <v>3</v>
      </c>
      <c r="F68" s="14">
        <f t="shared" si="4"/>
        <v>3</v>
      </c>
      <c r="G68" s="14">
        <f t="shared" si="5"/>
        <v>5</v>
      </c>
      <c r="H68" s="14">
        <f t="shared" si="6"/>
        <v>5</v>
      </c>
      <c r="I68" s="2">
        <f t="shared" si="7"/>
        <v>25</v>
      </c>
      <c r="J68" s="15"/>
      <c r="K68" s="15"/>
      <c r="L68" s="15"/>
      <c r="M68" s="1"/>
    </row>
    <row r="69" spans="1:13" ht="15">
      <c r="A69" s="1"/>
      <c r="B69" s="13" t="s">
        <v>6</v>
      </c>
      <c r="C69" s="14">
        <f t="shared" si="1"/>
        <v>2</v>
      </c>
      <c r="D69" s="14">
        <f t="shared" si="2"/>
        <v>4</v>
      </c>
      <c r="E69" s="14">
        <f t="shared" si="3"/>
        <v>1</v>
      </c>
      <c r="F69" s="14">
        <f t="shared" si="4"/>
        <v>2</v>
      </c>
      <c r="G69" s="14">
        <f t="shared" si="5"/>
        <v>1</v>
      </c>
      <c r="H69" s="14">
        <f t="shared" si="6"/>
        <v>1</v>
      </c>
      <c r="I69" s="2">
        <f t="shared" si="7"/>
        <v>11</v>
      </c>
      <c r="J69" s="15"/>
      <c r="K69" s="15"/>
      <c r="L69" s="15"/>
      <c r="M69" s="1"/>
    </row>
  </sheetData>
  <sheetProtection/>
  <autoFilter ref="A1:I61"/>
  <printOptions/>
  <pageMargins left="0.45" right="0.45" top="0.85" bottom="0.75" header="0.3" footer="0.3"/>
  <pageSetup horizontalDpi="600" verticalDpi="600" orientation="portrait" r:id="rId1"/>
  <headerFooter alignWithMargins="0">
    <oddHeader>&amp;L&amp;"Arial,Regular"&amp;10 5th grade 9:20-10:00
 4th grade 11:00-11:40
 2nd grade 11:50-12:30&amp;C&amp;"Arial,Bold"Morrisville Specials Schedule
2014-2015 - 1st Quarter&amp;R&amp;"Arial,Regular"&amp;10  1st grade 1:05-1:45
Kindergarten 1:55-2:35
3rd grade 2:55-3:35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view="pageLayout" workbookViewId="0" topLeftCell="A50">
      <selection activeCell="D54" sqref="D54"/>
    </sheetView>
  </sheetViews>
  <sheetFormatPr defaultColWidth="8.8515625" defaultRowHeight="15"/>
  <cols>
    <col min="1" max="1" width="7.28125" style="0" bestFit="1" customWidth="1"/>
    <col min="2" max="2" width="8.7109375" style="0" customWidth="1"/>
    <col min="3" max="3" width="12.7109375" style="0" bestFit="1" customWidth="1"/>
    <col min="4" max="4" width="14.28125" style="0" bestFit="1" customWidth="1"/>
    <col min="5" max="5" width="13.8515625" style="0" bestFit="1" customWidth="1"/>
    <col min="6" max="8" width="12.7109375" style="0" bestFit="1" customWidth="1"/>
    <col min="9" max="9" width="18.8515625" style="0" customWidth="1"/>
    <col min="10" max="10" width="16.140625" style="0" customWidth="1"/>
    <col min="11" max="12" width="15.7109375" style="0" customWidth="1"/>
    <col min="13" max="13" width="5.140625" style="0" customWidth="1"/>
    <col min="14" max="14" width="7.140625" style="0" customWidth="1"/>
    <col min="15" max="15" width="8.8515625" style="0" customWidth="1"/>
  </cols>
  <sheetData>
    <row r="1" spans="1:14" ht="84">
      <c r="A1" s="5" t="s">
        <v>0</v>
      </c>
      <c r="B1" s="5" t="s">
        <v>12</v>
      </c>
      <c r="C1" s="8" t="s">
        <v>26</v>
      </c>
      <c r="D1" s="6" t="s">
        <v>38</v>
      </c>
      <c r="E1" s="7" t="s">
        <v>39</v>
      </c>
      <c r="F1" s="7" t="s">
        <v>32</v>
      </c>
      <c r="G1" s="6" t="s">
        <v>25</v>
      </c>
      <c r="H1" s="6" t="s">
        <v>27</v>
      </c>
      <c r="I1" s="27" t="s">
        <v>17</v>
      </c>
      <c r="J1" s="27" t="s">
        <v>16</v>
      </c>
      <c r="K1" s="27" t="s">
        <v>18</v>
      </c>
      <c r="L1" s="27"/>
      <c r="M1" s="28" t="s">
        <v>15</v>
      </c>
      <c r="N1" s="29" t="s">
        <v>0</v>
      </c>
    </row>
    <row r="2" spans="1:14" ht="15">
      <c r="A2" s="17">
        <v>41911</v>
      </c>
      <c r="B2" s="16" t="s">
        <v>1</v>
      </c>
      <c r="C2" s="15" t="s">
        <v>8</v>
      </c>
      <c r="D2" s="26" t="s">
        <v>2</v>
      </c>
      <c r="E2" s="15" t="s">
        <v>5</v>
      </c>
      <c r="F2" s="15" t="s">
        <v>3</v>
      </c>
      <c r="G2" s="33"/>
      <c r="H2" s="33"/>
      <c r="I2" s="30"/>
      <c r="J2" s="30"/>
      <c r="K2" s="30"/>
      <c r="L2" s="30"/>
      <c r="M2" s="30" t="str">
        <f>IF(ISBLANK(I2)," ",IF(I2=C2,"CHECK",IF(I2=D2,"CHECK",IF(I2=E2,"CHECK",IF(I2=F2,"CHECK",IF(I2=G2,"CHECK",IF(I2=H2,"CHECK",)))))))</f>
        <v> </v>
      </c>
      <c r="N2" s="17">
        <v>41911</v>
      </c>
    </row>
    <row r="3" spans="1:14" ht="15">
      <c r="A3" s="17">
        <v>41912</v>
      </c>
      <c r="B3" s="9" t="s">
        <v>9</v>
      </c>
      <c r="C3" s="15" t="s">
        <v>3</v>
      </c>
      <c r="D3" s="15" t="s">
        <v>8</v>
      </c>
      <c r="E3" s="26" t="s">
        <v>2</v>
      </c>
      <c r="F3" s="15" t="s">
        <v>5</v>
      </c>
      <c r="G3" s="33"/>
      <c r="H3" s="33"/>
      <c r="I3" s="30"/>
      <c r="J3" s="30"/>
      <c r="K3" s="30"/>
      <c r="L3" s="30"/>
      <c r="M3" s="30" t="str">
        <f aca="true" t="shared" si="0" ref="M3:M61">IF(ISBLANK(I3)," ",IF(I3=C3,"CHECK",IF(I3=D3,"CHECK",IF(I3=E3,"CHECK",IF(I3=F3,"CHECK",IF(I3=G3,"CHECK",IF(I3=H3,"CHECK",)))))))</f>
        <v> </v>
      </c>
      <c r="N3" s="17">
        <v>41912</v>
      </c>
    </row>
    <row r="4" spans="1:14" ht="15">
      <c r="A4" s="17">
        <v>41913</v>
      </c>
      <c r="B4" s="9" t="s">
        <v>11</v>
      </c>
      <c r="C4" s="15" t="s">
        <v>5</v>
      </c>
      <c r="D4" s="15" t="s">
        <v>3</v>
      </c>
      <c r="E4" s="15" t="s">
        <v>8</v>
      </c>
      <c r="F4" s="26" t="s">
        <v>2</v>
      </c>
      <c r="G4" s="33"/>
      <c r="H4" s="33"/>
      <c r="I4" s="30"/>
      <c r="J4" s="30"/>
      <c r="K4" s="30"/>
      <c r="L4" s="30"/>
      <c r="M4" s="30" t="str">
        <f t="shared" si="0"/>
        <v> </v>
      </c>
      <c r="N4" s="17">
        <v>41913</v>
      </c>
    </row>
    <row r="5" spans="1:14" ht="15">
      <c r="A5" s="17">
        <v>41914</v>
      </c>
      <c r="B5" s="10" t="s">
        <v>13</v>
      </c>
      <c r="C5" s="26" t="s">
        <v>2</v>
      </c>
      <c r="D5" s="15" t="s">
        <v>5</v>
      </c>
      <c r="E5" s="15" t="s">
        <v>3</v>
      </c>
      <c r="F5" s="15" t="s">
        <v>8</v>
      </c>
      <c r="G5" s="33"/>
      <c r="H5" s="33"/>
      <c r="I5" s="30"/>
      <c r="J5" s="30"/>
      <c r="K5" s="30"/>
      <c r="L5" s="30"/>
      <c r="M5" s="30" t="str">
        <f t="shared" si="0"/>
        <v> </v>
      </c>
      <c r="N5" s="17">
        <v>41914</v>
      </c>
    </row>
    <row r="6" spans="1:14" ht="15.75" thickBot="1">
      <c r="A6" s="53">
        <v>41915</v>
      </c>
      <c r="B6" s="11" t="s">
        <v>10</v>
      </c>
      <c r="C6" s="50" t="s">
        <v>8</v>
      </c>
      <c r="D6" s="50" t="s">
        <v>2</v>
      </c>
      <c r="E6" s="50" t="s">
        <v>5</v>
      </c>
      <c r="F6" s="50" t="s">
        <v>3</v>
      </c>
      <c r="G6" s="46"/>
      <c r="H6" s="46"/>
      <c r="I6" s="31"/>
      <c r="J6" s="31"/>
      <c r="K6" s="31"/>
      <c r="L6" s="31"/>
      <c r="M6" s="31" t="str">
        <f t="shared" si="0"/>
        <v> </v>
      </c>
      <c r="N6" s="53">
        <v>41915</v>
      </c>
    </row>
    <row r="7" spans="1:14" ht="15">
      <c r="A7" s="52">
        <v>41918</v>
      </c>
      <c r="B7" s="36" t="s">
        <v>1</v>
      </c>
      <c r="C7" s="15" t="s">
        <v>7</v>
      </c>
      <c r="D7" s="26" t="s">
        <v>8</v>
      </c>
      <c r="E7" s="15" t="s">
        <v>2</v>
      </c>
      <c r="F7" s="61" t="s">
        <v>5</v>
      </c>
      <c r="G7" s="34"/>
      <c r="H7" s="34"/>
      <c r="I7" s="32" t="s">
        <v>3</v>
      </c>
      <c r="J7" s="32" t="s">
        <v>5</v>
      </c>
      <c r="K7" s="32" t="s">
        <v>6</v>
      </c>
      <c r="L7" s="32"/>
      <c r="M7" s="32">
        <f t="shared" si="0"/>
        <v>0</v>
      </c>
      <c r="N7" s="52">
        <v>41918</v>
      </c>
    </row>
    <row r="8" spans="1:14" ht="15">
      <c r="A8" s="52">
        <v>41919</v>
      </c>
      <c r="B8" s="37" t="s">
        <v>9</v>
      </c>
      <c r="C8" s="88" t="s">
        <v>40</v>
      </c>
      <c r="D8" s="89" t="s">
        <v>40</v>
      </c>
      <c r="E8" s="88" t="s">
        <v>40</v>
      </c>
      <c r="F8" s="15" t="s">
        <v>2</v>
      </c>
      <c r="G8" s="33"/>
      <c r="H8" s="33"/>
      <c r="I8" s="30" t="s">
        <v>3</v>
      </c>
      <c r="J8" s="30" t="s">
        <v>5</v>
      </c>
      <c r="K8" s="30" t="s">
        <v>6</v>
      </c>
      <c r="L8" s="30"/>
      <c r="M8" s="30">
        <f t="shared" si="0"/>
        <v>0</v>
      </c>
      <c r="N8" s="52">
        <v>41919</v>
      </c>
    </row>
    <row r="9" spans="1:14" ht="15">
      <c r="A9" s="52">
        <v>41920</v>
      </c>
      <c r="B9" s="37" t="s">
        <v>11</v>
      </c>
      <c r="C9" s="15" t="s">
        <v>2</v>
      </c>
      <c r="D9" s="61" t="s">
        <v>5</v>
      </c>
      <c r="E9" s="15" t="s">
        <v>4</v>
      </c>
      <c r="F9" s="26" t="s">
        <v>8</v>
      </c>
      <c r="G9" s="33"/>
      <c r="H9" s="33"/>
      <c r="I9" s="30" t="s">
        <v>3</v>
      </c>
      <c r="J9" s="30" t="s">
        <v>5</v>
      </c>
      <c r="K9" s="30" t="s">
        <v>6</v>
      </c>
      <c r="L9" s="30" t="s">
        <v>7</v>
      </c>
      <c r="M9" s="30">
        <f t="shared" si="0"/>
        <v>0</v>
      </c>
      <c r="N9" s="52">
        <v>41920</v>
      </c>
    </row>
    <row r="10" spans="1:14" ht="15">
      <c r="A10" s="52">
        <v>41921</v>
      </c>
      <c r="B10" s="38" t="s">
        <v>13</v>
      </c>
      <c r="C10" s="26" t="s">
        <v>8</v>
      </c>
      <c r="D10" s="15" t="s">
        <v>2</v>
      </c>
      <c r="E10" s="61" t="s">
        <v>5</v>
      </c>
      <c r="F10" s="15" t="s">
        <v>4</v>
      </c>
      <c r="G10" s="33"/>
      <c r="H10" s="33"/>
      <c r="I10" s="30" t="s">
        <v>3</v>
      </c>
      <c r="J10" s="30" t="s">
        <v>5</v>
      </c>
      <c r="K10" s="30" t="s">
        <v>6</v>
      </c>
      <c r="L10" s="30" t="s">
        <v>7</v>
      </c>
      <c r="M10" s="30">
        <f t="shared" si="0"/>
        <v>0</v>
      </c>
      <c r="N10" s="52">
        <v>41921</v>
      </c>
    </row>
    <row r="11" spans="1:14" ht="15.75" thickBot="1">
      <c r="A11" s="53">
        <v>41922</v>
      </c>
      <c r="B11" s="39" t="s">
        <v>10</v>
      </c>
      <c r="C11" s="50" t="s">
        <v>4</v>
      </c>
      <c r="D11" s="50" t="s">
        <v>8</v>
      </c>
      <c r="E11" s="50" t="s">
        <v>2</v>
      </c>
      <c r="F11" s="87" t="s">
        <v>5</v>
      </c>
      <c r="G11" s="35"/>
      <c r="H11" s="35"/>
      <c r="I11" s="31" t="s">
        <v>3</v>
      </c>
      <c r="J11" s="31" t="s">
        <v>5</v>
      </c>
      <c r="K11" s="31" t="s">
        <v>6</v>
      </c>
      <c r="L11" s="31" t="s">
        <v>7</v>
      </c>
      <c r="M11" s="31">
        <f t="shared" si="0"/>
        <v>0</v>
      </c>
      <c r="N11" s="53">
        <v>41922</v>
      </c>
    </row>
    <row r="12" spans="1:14" ht="15">
      <c r="A12" s="52">
        <v>41925</v>
      </c>
      <c r="B12" s="16" t="s">
        <v>1</v>
      </c>
      <c r="C12" s="48" t="s">
        <v>5</v>
      </c>
      <c r="D12" s="41" t="s">
        <v>3</v>
      </c>
      <c r="E12" s="48" t="s">
        <v>8</v>
      </c>
      <c r="F12" s="41" t="s">
        <v>2</v>
      </c>
      <c r="G12" s="33"/>
      <c r="H12" s="33"/>
      <c r="I12" s="30"/>
      <c r="J12" s="32"/>
      <c r="K12" s="32"/>
      <c r="L12" s="32"/>
      <c r="M12" s="32" t="str">
        <f t="shared" si="0"/>
        <v> </v>
      </c>
      <c r="N12" s="52">
        <v>41925</v>
      </c>
    </row>
    <row r="13" spans="1:14" ht="15">
      <c r="A13" s="52">
        <v>41926</v>
      </c>
      <c r="B13" s="9" t="s">
        <v>9</v>
      </c>
      <c r="C13" s="48" t="s">
        <v>2</v>
      </c>
      <c r="D13" s="41" t="s">
        <v>5</v>
      </c>
      <c r="E13" s="41" t="s">
        <v>3</v>
      </c>
      <c r="F13" s="48" t="s">
        <v>8</v>
      </c>
      <c r="G13" s="33"/>
      <c r="H13" s="33"/>
      <c r="I13" s="30"/>
      <c r="J13" s="30"/>
      <c r="K13" s="30"/>
      <c r="L13" s="30"/>
      <c r="M13" s="30" t="str">
        <f t="shared" si="0"/>
        <v> </v>
      </c>
      <c r="N13" s="52">
        <v>41926</v>
      </c>
    </row>
    <row r="14" spans="1:14" ht="15">
      <c r="A14" s="52">
        <v>41927</v>
      </c>
      <c r="B14" s="9" t="s">
        <v>11</v>
      </c>
      <c r="C14" s="15" t="s">
        <v>5</v>
      </c>
      <c r="D14" s="15" t="s">
        <v>3</v>
      </c>
      <c r="E14" s="15" t="s">
        <v>8</v>
      </c>
      <c r="F14" s="26" t="s">
        <v>2</v>
      </c>
      <c r="G14" s="33"/>
      <c r="H14" s="33"/>
      <c r="I14" s="30"/>
      <c r="J14" s="30"/>
      <c r="K14" s="30"/>
      <c r="L14" s="30"/>
      <c r="M14" s="30" t="str">
        <f t="shared" si="0"/>
        <v> </v>
      </c>
      <c r="N14" s="52">
        <v>41927</v>
      </c>
    </row>
    <row r="15" spans="1:14" ht="15">
      <c r="A15" s="52">
        <v>41928</v>
      </c>
      <c r="B15" s="10" t="s">
        <v>13</v>
      </c>
      <c r="C15" s="43" t="s">
        <v>3</v>
      </c>
      <c r="D15" s="43" t="s">
        <v>8</v>
      </c>
      <c r="E15" s="43" t="s">
        <v>2</v>
      </c>
      <c r="F15" s="43" t="s">
        <v>5</v>
      </c>
      <c r="G15" s="33"/>
      <c r="H15" s="33"/>
      <c r="I15" s="30"/>
      <c r="J15" s="30"/>
      <c r="K15" s="30"/>
      <c r="L15" s="30"/>
      <c r="M15" s="30" t="str">
        <f t="shared" si="0"/>
        <v> </v>
      </c>
      <c r="N15" s="52">
        <v>41928</v>
      </c>
    </row>
    <row r="16" spans="1:14" ht="15.75" thickBot="1">
      <c r="A16" s="53">
        <v>41929</v>
      </c>
      <c r="B16" s="11" t="s">
        <v>10</v>
      </c>
      <c r="C16" s="65" t="s">
        <v>30</v>
      </c>
      <c r="D16" s="65" t="s">
        <v>30</v>
      </c>
      <c r="E16" s="65" t="s">
        <v>30</v>
      </c>
      <c r="F16" s="65" t="s">
        <v>30</v>
      </c>
      <c r="G16" s="65" t="s">
        <v>30</v>
      </c>
      <c r="H16" s="65" t="s">
        <v>30</v>
      </c>
      <c r="I16" s="31" t="s">
        <v>30</v>
      </c>
      <c r="J16" s="31"/>
      <c r="K16" s="31"/>
      <c r="L16" s="31"/>
      <c r="M16" s="31" t="str">
        <f t="shared" si="0"/>
        <v>CHECK</v>
      </c>
      <c r="N16" s="53">
        <v>41929</v>
      </c>
    </row>
    <row r="17" spans="1:14" ht="15">
      <c r="A17" s="52">
        <v>41932</v>
      </c>
      <c r="B17" s="36" t="s">
        <v>1</v>
      </c>
      <c r="C17" s="41" t="s">
        <v>6</v>
      </c>
      <c r="D17" s="41" t="s">
        <v>4</v>
      </c>
      <c r="E17" s="41" t="s">
        <v>5</v>
      </c>
      <c r="F17" s="20"/>
      <c r="G17" s="41" t="s">
        <v>3</v>
      </c>
      <c r="H17" s="41" t="s">
        <v>7</v>
      </c>
      <c r="I17" s="32" t="s">
        <v>2</v>
      </c>
      <c r="J17" s="32" t="s">
        <v>8</v>
      </c>
      <c r="K17" s="32"/>
      <c r="L17" s="32"/>
      <c r="M17" s="32">
        <f t="shared" si="0"/>
        <v>0</v>
      </c>
      <c r="N17" s="52">
        <v>41932</v>
      </c>
    </row>
    <row r="18" spans="1:14" ht="15">
      <c r="A18" s="52">
        <v>41933</v>
      </c>
      <c r="B18" s="37" t="s">
        <v>9</v>
      </c>
      <c r="C18" s="41" t="s">
        <v>7</v>
      </c>
      <c r="D18" s="41" t="s">
        <v>6</v>
      </c>
      <c r="E18" s="41" t="s">
        <v>4</v>
      </c>
      <c r="F18" s="20"/>
      <c r="G18" s="43" t="s">
        <v>5</v>
      </c>
      <c r="H18" s="43" t="s">
        <v>3</v>
      </c>
      <c r="I18" s="30" t="s">
        <v>2</v>
      </c>
      <c r="J18" s="30" t="s">
        <v>8</v>
      </c>
      <c r="K18" s="30"/>
      <c r="L18" s="30"/>
      <c r="M18" s="30">
        <f t="shared" si="0"/>
        <v>0</v>
      </c>
      <c r="N18" s="52">
        <v>41933</v>
      </c>
    </row>
    <row r="19" spans="1:14" ht="15">
      <c r="A19" s="52">
        <v>41934</v>
      </c>
      <c r="B19" s="37" t="s">
        <v>11</v>
      </c>
      <c r="C19" s="41" t="s">
        <v>3</v>
      </c>
      <c r="D19" s="41" t="s">
        <v>7</v>
      </c>
      <c r="E19" s="41" t="s">
        <v>6</v>
      </c>
      <c r="F19" s="20"/>
      <c r="G19" s="41" t="s">
        <v>4</v>
      </c>
      <c r="H19" s="41" t="s">
        <v>5</v>
      </c>
      <c r="I19" s="30" t="s">
        <v>2</v>
      </c>
      <c r="J19" s="30" t="s">
        <v>8</v>
      </c>
      <c r="K19" s="30"/>
      <c r="L19" s="30"/>
      <c r="M19" s="30">
        <f t="shared" si="0"/>
        <v>0</v>
      </c>
      <c r="N19" s="52">
        <v>41934</v>
      </c>
    </row>
    <row r="20" spans="1:14" ht="15">
      <c r="A20" s="52">
        <v>41935</v>
      </c>
      <c r="B20" s="38" t="s">
        <v>13</v>
      </c>
      <c r="C20" s="41" t="s">
        <v>5</v>
      </c>
      <c r="D20" s="41" t="s">
        <v>3</v>
      </c>
      <c r="E20" s="41" t="s">
        <v>7</v>
      </c>
      <c r="F20" s="20"/>
      <c r="G20" s="41" t="s">
        <v>6</v>
      </c>
      <c r="H20" s="41" t="s">
        <v>4</v>
      </c>
      <c r="I20" s="30" t="s">
        <v>2</v>
      </c>
      <c r="J20" s="30" t="s">
        <v>8</v>
      </c>
      <c r="K20" s="30"/>
      <c r="L20" s="30"/>
      <c r="M20" s="30">
        <f t="shared" si="0"/>
        <v>0</v>
      </c>
      <c r="N20" s="52">
        <v>41935</v>
      </c>
    </row>
    <row r="21" spans="1:14" ht="15.75" thickBot="1">
      <c r="A21" s="53">
        <v>41936</v>
      </c>
      <c r="B21" s="39" t="s">
        <v>10</v>
      </c>
      <c r="C21" s="44" t="s">
        <v>4</v>
      </c>
      <c r="D21" s="42" t="s">
        <v>5</v>
      </c>
      <c r="E21" s="19" t="s">
        <v>3</v>
      </c>
      <c r="F21" s="21"/>
      <c r="G21" s="42" t="s">
        <v>7</v>
      </c>
      <c r="H21" s="42" t="s">
        <v>6</v>
      </c>
      <c r="I21" s="31" t="s">
        <v>2</v>
      </c>
      <c r="J21" s="31" t="s">
        <v>8</v>
      </c>
      <c r="K21" s="31"/>
      <c r="L21" s="31"/>
      <c r="M21" s="31">
        <f t="shared" si="0"/>
        <v>0</v>
      </c>
      <c r="N21" s="53">
        <v>41936</v>
      </c>
    </row>
    <row r="22" spans="1:14" ht="15">
      <c r="A22" s="52">
        <v>41939</v>
      </c>
      <c r="B22" s="16" t="s">
        <v>1</v>
      </c>
      <c r="C22" s="41" t="s">
        <v>8</v>
      </c>
      <c r="D22" s="41" t="s">
        <v>2</v>
      </c>
      <c r="E22" s="41" t="s">
        <v>5</v>
      </c>
      <c r="F22" s="20"/>
      <c r="G22" s="41" t="s">
        <v>3</v>
      </c>
      <c r="H22" s="41" t="s">
        <v>4</v>
      </c>
      <c r="I22" s="30"/>
      <c r="J22" s="32"/>
      <c r="K22" s="32"/>
      <c r="L22" s="32"/>
      <c r="M22" s="32" t="str">
        <f t="shared" si="0"/>
        <v> </v>
      </c>
      <c r="N22" s="52">
        <v>41939</v>
      </c>
    </row>
    <row r="23" spans="1:14" ht="15">
      <c r="A23" s="52">
        <v>41940</v>
      </c>
      <c r="B23" s="9" t="s">
        <v>9</v>
      </c>
      <c r="C23" s="41" t="s">
        <v>6</v>
      </c>
      <c r="D23" s="41" t="s">
        <v>8</v>
      </c>
      <c r="E23" s="41" t="s">
        <v>2</v>
      </c>
      <c r="F23" s="20"/>
      <c r="G23" s="43" t="s">
        <v>5</v>
      </c>
      <c r="H23" s="43" t="s">
        <v>3</v>
      </c>
      <c r="I23" s="30"/>
      <c r="J23" s="30"/>
      <c r="K23" s="30"/>
      <c r="L23" s="30"/>
      <c r="M23" s="30" t="str">
        <f>IF(ISBLANK(I23)," ",IF(I23=C23,"CHECK",IF(I23=D23,"CHECK",IF(I23=E23,"CHECK",IF(I23=F23,"CHECK",IF(I23=G23,"CHECK",IF(I23=H23,"CHECK",)))))))</f>
        <v> </v>
      </c>
      <c r="N23" s="52">
        <v>41940</v>
      </c>
    </row>
    <row r="24" spans="1:14" ht="15">
      <c r="A24" s="52">
        <v>41941</v>
      </c>
      <c r="B24" s="9" t="s">
        <v>11</v>
      </c>
      <c r="C24" s="41" t="s">
        <v>3</v>
      </c>
      <c r="D24" s="41" t="s">
        <v>7</v>
      </c>
      <c r="E24" s="41" t="s">
        <v>8</v>
      </c>
      <c r="F24" s="20"/>
      <c r="G24" s="41" t="s">
        <v>2</v>
      </c>
      <c r="H24" s="41" t="s">
        <v>5</v>
      </c>
      <c r="I24" s="30"/>
      <c r="J24" s="30"/>
      <c r="K24" s="30"/>
      <c r="L24" s="30"/>
      <c r="M24" s="30" t="str">
        <f>IF(ISBLANK(I24)," ",IF(I24=C24,"CHECK",IF(I24=D24,"CHECK",IF(I24=E24,"CHECK",IF(I24=F24,"CHECK",IF(I24=G24,"CHECK",IF(I24=H24,"CHECK",)))))))</f>
        <v> </v>
      </c>
      <c r="N24" s="52">
        <v>41941</v>
      </c>
    </row>
    <row r="25" spans="1:14" ht="15">
      <c r="A25" s="52">
        <v>41942</v>
      </c>
      <c r="B25" s="10" t="s">
        <v>13</v>
      </c>
      <c r="C25" s="41" t="s">
        <v>5</v>
      </c>
      <c r="D25" s="41" t="s">
        <v>3</v>
      </c>
      <c r="E25" s="41" t="s">
        <v>7</v>
      </c>
      <c r="F25" s="20"/>
      <c r="G25" s="41" t="s">
        <v>8</v>
      </c>
      <c r="H25" s="41" t="s">
        <v>2</v>
      </c>
      <c r="I25" s="30"/>
      <c r="J25" s="30"/>
      <c r="K25" s="30"/>
      <c r="L25" s="30"/>
      <c r="M25" s="30" t="str">
        <f>IF(ISBLANK(I25)," ",IF(I25=C25,"CHECK",IF(I25=D25,"CHECK",IF(I25=E25,"CHECK",IF(I25=F25,"CHECK",IF(I25=G25,"CHECK",IF(I25=H25,"CHECK",)))))))</f>
        <v> </v>
      </c>
      <c r="N25" s="52">
        <v>41942</v>
      </c>
    </row>
    <row r="26" spans="1:14" ht="15.75" thickBot="1">
      <c r="A26" s="53">
        <v>41943</v>
      </c>
      <c r="B26" s="11" t="s">
        <v>10</v>
      </c>
      <c r="C26" s="44" t="s">
        <v>2</v>
      </c>
      <c r="D26" s="42" t="s">
        <v>5</v>
      </c>
      <c r="E26" s="19" t="s">
        <v>3</v>
      </c>
      <c r="F26" s="21"/>
      <c r="G26" s="42" t="s">
        <v>4</v>
      </c>
      <c r="H26" s="42" t="s">
        <v>8</v>
      </c>
      <c r="I26" s="31"/>
      <c r="J26" s="31"/>
      <c r="K26" s="31"/>
      <c r="L26" s="31"/>
      <c r="M26" s="31" t="str">
        <f t="shared" si="0"/>
        <v> </v>
      </c>
      <c r="N26" s="53">
        <v>41943</v>
      </c>
    </row>
    <row r="27" spans="1:14" ht="15">
      <c r="A27" s="52">
        <v>41946</v>
      </c>
      <c r="B27" s="36" t="s">
        <v>1</v>
      </c>
      <c r="C27" s="41" t="s">
        <v>8</v>
      </c>
      <c r="D27" s="41" t="s">
        <v>2</v>
      </c>
      <c r="E27" s="41" t="s">
        <v>5</v>
      </c>
      <c r="F27" s="20"/>
      <c r="G27" s="41" t="s">
        <v>3</v>
      </c>
      <c r="H27" s="41" t="s">
        <v>4</v>
      </c>
      <c r="I27" s="30" t="s">
        <v>37</v>
      </c>
      <c r="J27" s="32"/>
      <c r="K27" s="32"/>
      <c r="L27" s="32"/>
      <c r="M27" s="32">
        <f t="shared" si="0"/>
        <v>0</v>
      </c>
      <c r="N27" s="52">
        <v>41946</v>
      </c>
    </row>
    <row r="28" spans="1:14" ht="15">
      <c r="A28" s="52">
        <v>41947</v>
      </c>
      <c r="B28" s="37" t="s">
        <v>9</v>
      </c>
      <c r="C28" s="41" t="s">
        <v>4</v>
      </c>
      <c r="D28" s="41" t="s">
        <v>8</v>
      </c>
      <c r="E28" s="41" t="s">
        <v>2</v>
      </c>
      <c r="F28" s="20"/>
      <c r="G28" s="43" t="s">
        <v>5</v>
      </c>
      <c r="H28" s="43" t="s">
        <v>3</v>
      </c>
      <c r="I28" s="30"/>
      <c r="J28" s="30"/>
      <c r="K28" s="30"/>
      <c r="L28" s="30"/>
      <c r="M28" s="30" t="str">
        <f t="shared" si="0"/>
        <v> </v>
      </c>
      <c r="N28" s="52">
        <v>41947</v>
      </c>
    </row>
    <row r="29" spans="1:14" ht="14.25" customHeight="1">
      <c r="A29" s="52">
        <v>41948</v>
      </c>
      <c r="B29" s="37" t="s">
        <v>11</v>
      </c>
      <c r="C29" s="41" t="s">
        <v>3</v>
      </c>
      <c r="D29" s="41" t="s">
        <v>4</v>
      </c>
      <c r="E29" s="41" t="s">
        <v>8</v>
      </c>
      <c r="F29" s="20"/>
      <c r="G29" s="41" t="s">
        <v>2</v>
      </c>
      <c r="H29" s="41" t="s">
        <v>5</v>
      </c>
      <c r="I29" s="30"/>
      <c r="J29" s="30"/>
      <c r="K29" s="30"/>
      <c r="L29" s="30"/>
      <c r="M29" s="30" t="str">
        <f t="shared" si="0"/>
        <v> </v>
      </c>
      <c r="N29" s="52">
        <v>41948</v>
      </c>
    </row>
    <row r="30" spans="1:14" ht="15">
      <c r="A30" s="52">
        <v>41949</v>
      </c>
      <c r="B30" s="38" t="s">
        <v>13</v>
      </c>
      <c r="C30" s="41" t="s">
        <v>5</v>
      </c>
      <c r="D30" s="41" t="s">
        <v>3</v>
      </c>
      <c r="E30" s="41" t="s">
        <v>4</v>
      </c>
      <c r="F30" s="20"/>
      <c r="G30" s="41" t="s">
        <v>8</v>
      </c>
      <c r="H30" s="41" t="s">
        <v>2</v>
      </c>
      <c r="I30" s="30"/>
      <c r="J30" s="30"/>
      <c r="K30" s="30"/>
      <c r="L30" s="30"/>
      <c r="M30" s="30" t="str">
        <f t="shared" si="0"/>
        <v> </v>
      </c>
      <c r="N30" s="52">
        <v>41949</v>
      </c>
    </row>
    <row r="31" spans="1:14" ht="15.75" thickBot="1">
      <c r="A31" s="53">
        <v>41950</v>
      </c>
      <c r="B31" s="39" t="s">
        <v>10</v>
      </c>
      <c r="C31" s="65" t="s">
        <v>30</v>
      </c>
      <c r="D31" s="65" t="s">
        <v>30</v>
      </c>
      <c r="E31" s="65" t="s">
        <v>30</v>
      </c>
      <c r="F31" s="65" t="s">
        <v>30</v>
      </c>
      <c r="G31" s="65" t="s">
        <v>30</v>
      </c>
      <c r="H31" s="65" t="s">
        <v>30</v>
      </c>
      <c r="I31" s="31" t="s">
        <v>30</v>
      </c>
      <c r="J31" s="31"/>
      <c r="K31" s="31"/>
      <c r="L31" s="31"/>
      <c r="M31" s="31" t="str">
        <f>IF(ISBLANK(I31)," ",IF(I31=C31,"CHECK",IF(I31=D31,"CHECK",IF(I31=E31,"CHECK",IF(I31=G31,"CHECK",IF(I31=#REF!,"CHECK",IF(I31=H31,"CHECK",)))))))</f>
        <v>CHECK</v>
      </c>
      <c r="N31" s="53">
        <v>41950</v>
      </c>
    </row>
    <row r="32" spans="1:14" ht="15">
      <c r="A32" s="63">
        <v>41953</v>
      </c>
      <c r="B32" s="16" t="s">
        <v>1</v>
      </c>
      <c r="C32" s="41" t="s">
        <v>8</v>
      </c>
      <c r="D32" s="81" t="s">
        <v>2</v>
      </c>
      <c r="E32" s="22"/>
      <c r="F32" s="51" t="s">
        <v>5</v>
      </c>
      <c r="G32" s="41" t="s">
        <v>3</v>
      </c>
      <c r="H32" s="41" t="s">
        <v>7</v>
      </c>
      <c r="I32" s="30" t="s">
        <v>33</v>
      </c>
      <c r="J32" s="32"/>
      <c r="K32" s="32"/>
      <c r="L32" s="32"/>
      <c r="M32" s="32">
        <f t="shared" si="0"/>
        <v>0</v>
      </c>
      <c r="N32" s="63">
        <v>41953</v>
      </c>
    </row>
    <row r="33" spans="1:14" ht="15">
      <c r="A33" s="63">
        <v>41954</v>
      </c>
      <c r="B33" s="9" t="s">
        <v>9</v>
      </c>
      <c r="C33" s="77" t="s">
        <v>29</v>
      </c>
      <c r="D33" s="85" t="s">
        <v>29</v>
      </c>
      <c r="E33" s="75" t="s">
        <v>29</v>
      </c>
      <c r="F33" s="77" t="s">
        <v>29</v>
      </c>
      <c r="G33" s="77" t="s">
        <v>29</v>
      </c>
      <c r="H33" s="77" t="s">
        <v>29</v>
      </c>
      <c r="I33" s="30" t="s">
        <v>29</v>
      </c>
      <c r="J33" s="30"/>
      <c r="K33" s="30"/>
      <c r="L33" s="30"/>
      <c r="M33" s="30" t="str">
        <f t="shared" si="0"/>
        <v>CHECK</v>
      </c>
      <c r="N33" s="63">
        <v>41954</v>
      </c>
    </row>
    <row r="34" spans="1:14" ht="15">
      <c r="A34" s="63">
        <v>41955</v>
      </c>
      <c r="B34" s="9" t="s">
        <v>11</v>
      </c>
      <c r="C34" s="15" t="s">
        <v>3</v>
      </c>
      <c r="D34" s="81" t="s">
        <v>7</v>
      </c>
      <c r="E34" s="22"/>
      <c r="F34" s="41" t="s">
        <v>8</v>
      </c>
      <c r="G34" s="15" t="s">
        <v>2</v>
      </c>
      <c r="H34" s="15" t="s">
        <v>5</v>
      </c>
      <c r="I34" s="30" t="s">
        <v>6</v>
      </c>
      <c r="J34" s="30"/>
      <c r="K34" s="30"/>
      <c r="L34" s="30"/>
      <c r="M34" s="30">
        <f t="shared" si="0"/>
        <v>0</v>
      </c>
      <c r="N34" s="63">
        <v>41955</v>
      </c>
    </row>
    <row r="35" spans="1:14" ht="15">
      <c r="A35" s="63">
        <v>41956</v>
      </c>
      <c r="B35" s="10" t="s">
        <v>13</v>
      </c>
      <c r="C35" s="15" t="s">
        <v>5</v>
      </c>
      <c r="D35" s="81" t="s">
        <v>3</v>
      </c>
      <c r="E35" s="22"/>
      <c r="F35" s="41" t="s">
        <v>7</v>
      </c>
      <c r="G35" s="15" t="s">
        <v>8</v>
      </c>
      <c r="H35" s="15" t="s">
        <v>2</v>
      </c>
      <c r="I35" s="30" t="s">
        <v>35</v>
      </c>
      <c r="J35" s="30"/>
      <c r="K35" s="30"/>
      <c r="L35" s="30"/>
      <c r="M35" s="30">
        <f t="shared" si="0"/>
        <v>0</v>
      </c>
      <c r="N35" s="63">
        <v>41956</v>
      </c>
    </row>
    <row r="36" spans="1:14" ht="15.75" thickBot="1">
      <c r="A36" s="64">
        <v>41957</v>
      </c>
      <c r="B36" s="11" t="s">
        <v>10</v>
      </c>
      <c r="C36" s="42" t="s">
        <v>2</v>
      </c>
      <c r="D36" s="82" t="s">
        <v>5</v>
      </c>
      <c r="E36" s="23"/>
      <c r="F36" s="42" t="s">
        <v>3</v>
      </c>
      <c r="G36" s="42" t="s">
        <v>6</v>
      </c>
      <c r="H36" s="42" t="s">
        <v>8</v>
      </c>
      <c r="I36" s="31" t="s">
        <v>36</v>
      </c>
      <c r="J36" s="31"/>
      <c r="K36" s="31"/>
      <c r="L36" s="31"/>
      <c r="M36" s="31">
        <f t="shared" si="0"/>
        <v>0</v>
      </c>
      <c r="N36" s="64">
        <v>41957</v>
      </c>
    </row>
    <row r="37" spans="1:14" ht="15">
      <c r="A37" s="52">
        <v>41960</v>
      </c>
      <c r="B37" s="36" t="s">
        <v>1</v>
      </c>
      <c r="C37" s="15" t="s">
        <v>8</v>
      </c>
      <c r="D37" s="70" t="s">
        <v>2</v>
      </c>
      <c r="E37" s="22"/>
      <c r="F37" s="41" t="s">
        <v>5</v>
      </c>
      <c r="G37" s="41" t="s">
        <v>3</v>
      </c>
      <c r="H37" s="41" t="s">
        <v>7</v>
      </c>
      <c r="I37" s="30" t="s">
        <v>33</v>
      </c>
      <c r="J37" s="32"/>
      <c r="K37" s="32"/>
      <c r="L37" s="32"/>
      <c r="M37" s="32">
        <f t="shared" si="0"/>
        <v>0</v>
      </c>
      <c r="N37" s="52">
        <v>41960</v>
      </c>
    </row>
    <row r="38" spans="1:14" ht="15">
      <c r="A38" s="52">
        <v>41961</v>
      </c>
      <c r="B38" s="37" t="s">
        <v>9</v>
      </c>
      <c r="C38" s="15" t="s">
        <v>7</v>
      </c>
      <c r="D38" s="70" t="s">
        <v>8</v>
      </c>
      <c r="E38" s="22"/>
      <c r="F38" s="41" t="s">
        <v>2</v>
      </c>
      <c r="G38" s="41" t="s">
        <v>5</v>
      </c>
      <c r="H38" s="41" t="s">
        <v>3</v>
      </c>
      <c r="I38" s="30" t="s">
        <v>34</v>
      </c>
      <c r="J38" s="30"/>
      <c r="K38" s="30"/>
      <c r="L38" s="30"/>
      <c r="M38" s="30">
        <f t="shared" si="0"/>
        <v>0</v>
      </c>
      <c r="N38" s="52">
        <v>41961</v>
      </c>
    </row>
    <row r="39" spans="1:14" ht="15">
      <c r="A39" s="52">
        <v>41962</v>
      </c>
      <c r="B39" s="37" t="s">
        <v>11</v>
      </c>
      <c r="C39" s="15" t="s">
        <v>3</v>
      </c>
      <c r="D39" s="70" t="s">
        <v>4</v>
      </c>
      <c r="E39" s="22"/>
      <c r="F39" s="41" t="s">
        <v>8</v>
      </c>
      <c r="G39" s="15" t="s">
        <v>2</v>
      </c>
      <c r="H39" s="15" t="s">
        <v>5</v>
      </c>
      <c r="I39" s="30"/>
      <c r="J39" s="30"/>
      <c r="K39" s="30"/>
      <c r="L39" s="30"/>
      <c r="M39" s="30" t="str">
        <f t="shared" si="0"/>
        <v> </v>
      </c>
      <c r="N39" s="52">
        <v>41962</v>
      </c>
    </row>
    <row r="40" spans="1:14" ht="15">
      <c r="A40" s="52">
        <v>41963</v>
      </c>
      <c r="B40" s="38" t="s">
        <v>13</v>
      </c>
      <c r="C40" s="15" t="s">
        <v>5</v>
      </c>
      <c r="D40" s="70" t="s">
        <v>3</v>
      </c>
      <c r="E40" s="22"/>
      <c r="F40" s="41" t="s">
        <v>4</v>
      </c>
      <c r="G40" s="15" t="s">
        <v>8</v>
      </c>
      <c r="H40" s="15" t="s">
        <v>2</v>
      </c>
      <c r="I40" s="30" t="s">
        <v>35</v>
      </c>
      <c r="J40" s="30"/>
      <c r="K40" s="30"/>
      <c r="L40" s="30"/>
      <c r="M40" s="30">
        <f t="shared" si="0"/>
        <v>0</v>
      </c>
      <c r="N40" s="52">
        <v>41963</v>
      </c>
    </row>
    <row r="41" spans="1:14" ht="15.75" thickBot="1">
      <c r="A41" s="53">
        <v>41964</v>
      </c>
      <c r="B41" s="39" t="s">
        <v>10</v>
      </c>
      <c r="C41" s="42" t="s">
        <v>2</v>
      </c>
      <c r="D41" s="71" t="s">
        <v>5</v>
      </c>
      <c r="E41" s="23"/>
      <c r="F41" s="42" t="s">
        <v>3</v>
      </c>
      <c r="G41" s="42" t="s">
        <v>7</v>
      </c>
      <c r="H41" s="42" t="s">
        <v>8</v>
      </c>
      <c r="I41" s="31" t="s">
        <v>36</v>
      </c>
      <c r="J41" s="31"/>
      <c r="K41" s="31"/>
      <c r="L41" s="31"/>
      <c r="M41" s="31">
        <f t="shared" si="0"/>
        <v>0</v>
      </c>
      <c r="N41" s="53">
        <v>41964</v>
      </c>
    </row>
    <row r="42" spans="1:14" ht="15">
      <c r="A42" s="80">
        <v>41967</v>
      </c>
      <c r="B42" s="60" t="s">
        <v>1</v>
      </c>
      <c r="C42" s="68" t="s">
        <v>6</v>
      </c>
      <c r="D42" s="84" t="s">
        <v>4</v>
      </c>
      <c r="E42" s="45"/>
      <c r="F42" s="54" t="s">
        <v>5</v>
      </c>
      <c r="G42" s="41" t="s">
        <v>3</v>
      </c>
      <c r="H42" s="41" t="s">
        <v>7</v>
      </c>
      <c r="I42" s="30" t="s">
        <v>2</v>
      </c>
      <c r="J42" s="32" t="s">
        <v>8</v>
      </c>
      <c r="K42" s="32"/>
      <c r="L42" s="32"/>
      <c r="M42" s="32">
        <f t="shared" si="0"/>
        <v>0</v>
      </c>
      <c r="N42" s="80">
        <v>41967</v>
      </c>
    </row>
    <row r="43" spans="1:14" ht="15">
      <c r="A43" s="78">
        <v>41968</v>
      </c>
      <c r="B43" s="9" t="s">
        <v>9</v>
      </c>
      <c r="C43" s="15" t="s">
        <v>4</v>
      </c>
      <c r="D43" s="83" t="s">
        <v>7</v>
      </c>
      <c r="E43" s="22"/>
      <c r="F43" s="15" t="s">
        <v>6</v>
      </c>
      <c r="G43" s="15" t="s">
        <v>5</v>
      </c>
      <c r="H43" s="15" t="s">
        <v>3</v>
      </c>
      <c r="I43" s="30" t="s">
        <v>2</v>
      </c>
      <c r="J43" s="30" t="s">
        <v>8</v>
      </c>
      <c r="K43" s="30"/>
      <c r="L43" s="30"/>
      <c r="M43" s="30">
        <f t="shared" si="0"/>
        <v>0</v>
      </c>
      <c r="N43" s="78">
        <v>41968</v>
      </c>
    </row>
    <row r="44" spans="1:14" ht="15">
      <c r="A44" s="78">
        <v>41969</v>
      </c>
      <c r="B44" s="9" t="s">
        <v>11</v>
      </c>
      <c r="C44" s="41" t="s">
        <v>3</v>
      </c>
      <c r="D44" s="81" t="s">
        <v>7</v>
      </c>
      <c r="E44" s="22"/>
      <c r="F44" s="26" t="s">
        <v>4</v>
      </c>
      <c r="G44" s="15" t="s">
        <v>6</v>
      </c>
      <c r="H44" s="15" t="s">
        <v>5</v>
      </c>
      <c r="I44" s="30" t="s">
        <v>2</v>
      </c>
      <c r="J44" s="30" t="s">
        <v>8</v>
      </c>
      <c r="K44" s="30"/>
      <c r="L44" s="30"/>
      <c r="M44" s="30">
        <f t="shared" si="0"/>
        <v>0</v>
      </c>
      <c r="N44" s="78">
        <v>41969</v>
      </c>
    </row>
    <row r="45" spans="1:14" ht="15">
      <c r="A45" s="78">
        <v>41970</v>
      </c>
      <c r="B45" s="10" t="s">
        <v>13</v>
      </c>
      <c r="C45" s="77" t="s">
        <v>29</v>
      </c>
      <c r="D45" s="77" t="s">
        <v>29</v>
      </c>
      <c r="E45" s="75" t="s">
        <v>29</v>
      </c>
      <c r="F45" s="77" t="s">
        <v>29</v>
      </c>
      <c r="G45" s="77" t="s">
        <v>29</v>
      </c>
      <c r="H45" s="77" t="s">
        <v>29</v>
      </c>
      <c r="I45" s="30" t="s">
        <v>29</v>
      </c>
      <c r="J45" s="30"/>
      <c r="K45" s="30"/>
      <c r="L45" s="30"/>
      <c r="M45" s="30" t="str">
        <f t="shared" si="0"/>
        <v>CHECK</v>
      </c>
      <c r="N45" s="78">
        <v>41970</v>
      </c>
    </row>
    <row r="46" spans="1:14" ht="15.75" thickBot="1">
      <c r="A46" s="79">
        <v>41971</v>
      </c>
      <c r="B46" s="11" t="s">
        <v>10</v>
      </c>
      <c r="C46" s="65" t="s">
        <v>29</v>
      </c>
      <c r="D46" s="65" t="s">
        <v>29</v>
      </c>
      <c r="E46" s="75" t="s">
        <v>29</v>
      </c>
      <c r="F46" s="65" t="s">
        <v>29</v>
      </c>
      <c r="G46" s="65" t="s">
        <v>29</v>
      </c>
      <c r="H46" s="65" t="s">
        <v>29</v>
      </c>
      <c r="I46" s="31" t="s">
        <v>29</v>
      </c>
      <c r="J46" s="31"/>
      <c r="K46" s="31"/>
      <c r="L46" s="31"/>
      <c r="M46" s="31" t="str">
        <f t="shared" si="0"/>
        <v>CHECK</v>
      </c>
      <c r="N46" s="79">
        <v>41971</v>
      </c>
    </row>
    <row r="47" spans="1:14" ht="15">
      <c r="A47" s="52">
        <v>41974</v>
      </c>
      <c r="B47" s="36" t="s">
        <v>1</v>
      </c>
      <c r="C47" s="15" t="s">
        <v>8</v>
      </c>
      <c r="D47" s="70" t="s">
        <v>2</v>
      </c>
      <c r="E47" s="22"/>
      <c r="F47" s="41" t="s">
        <v>5</v>
      </c>
      <c r="G47" s="41" t="s">
        <v>3</v>
      </c>
      <c r="H47" s="41" t="s">
        <v>6</v>
      </c>
      <c r="I47" s="30" t="s">
        <v>33</v>
      </c>
      <c r="J47" s="32"/>
      <c r="K47" s="32"/>
      <c r="L47" s="32"/>
      <c r="M47" s="32">
        <f t="shared" si="0"/>
        <v>0</v>
      </c>
      <c r="N47" s="52">
        <v>41974</v>
      </c>
    </row>
    <row r="48" spans="1:14" ht="15">
      <c r="A48" s="52">
        <v>41975</v>
      </c>
      <c r="B48" s="37" t="s">
        <v>9</v>
      </c>
      <c r="C48" s="15" t="s">
        <v>7</v>
      </c>
      <c r="D48" s="70" t="s">
        <v>8</v>
      </c>
      <c r="E48" s="22"/>
      <c r="F48" s="41" t="s">
        <v>2</v>
      </c>
      <c r="G48" s="41" t="s">
        <v>5</v>
      </c>
      <c r="H48" s="41" t="s">
        <v>3</v>
      </c>
      <c r="I48" s="30" t="s">
        <v>34</v>
      </c>
      <c r="J48" s="30"/>
      <c r="K48" s="30"/>
      <c r="L48" s="30"/>
      <c r="M48" s="30">
        <f t="shared" si="0"/>
        <v>0</v>
      </c>
      <c r="N48" s="52">
        <v>41975</v>
      </c>
    </row>
    <row r="49" spans="1:14" ht="15">
      <c r="A49" s="52">
        <v>41976</v>
      </c>
      <c r="B49" s="37" t="s">
        <v>11</v>
      </c>
      <c r="C49" s="15" t="s">
        <v>3</v>
      </c>
      <c r="D49" s="70" t="s">
        <v>4</v>
      </c>
      <c r="E49" s="22"/>
      <c r="F49" s="41" t="s">
        <v>8</v>
      </c>
      <c r="G49" s="15" t="s">
        <v>2</v>
      </c>
      <c r="H49" s="15" t="s">
        <v>5</v>
      </c>
      <c r="I49" s="30"/>
      <c r="J49" s="30"/>
      <c r="K49" s="30"/>
      <c r="L49" s="30"/>
      <c r="M49" s="30" t="str">
        <f t="shared" si="0"/>
        <v> </v>
      </c>
      <c r="N49" s="52">
        <v>41976</v>
      </c>
    </row>
    <row r="50" spans="1:14" ht="15">
      <c r="A50" s="52">
        <v>41977</v>
      </c>
      <c r="B50" s="38" t="s">
        <v>13</v>
      </c>
      <c r="C50" s="15" t="s">
        <v>5</v>
      </c>
      <c r="D50" s="70" t="s">
        <v>3</v>
      </c>
      <c r="E50" s="22"/>
      <c r="F50" s="41" t="s">
        <v>7</v>
      </c>
      <c r="G50" s="15" t="s">
        <v>8</v>
      </c>
      <c r="H50" s="15" t="s">
        <v>2</v>
      </c>
      <c r="I50" s="30" t="s">
        <v>35</v>
      </c>
      <c r="J50" s="30"/>
      <c r="K50" s="30"/>
      <c r="L50" s="30"/>
      <c r="M50" s="30">
        <f t="shared" si="0"/>
        <v>0</v>
      </c>
      <c r="N50" s="52">
        <v>41977</v>
      </c>
    </row>
    <row r="51" spans="1:14" ht="15.75" thickBot="1">
      <c r="A51" s="53">
        <v>41978</v>
      </c>
      <c r="B51" s="39" t="s">
        <v>10</v>
      </c>
      <c r="C51" s="42" t="s">
        <v>2</v>
      </c>
      <c r="D51" s="71" t="s">
        <v>5</v>
      </c>
      <c r="E51" s="23"/>
      <c r="F51" s="42" t="s">
        <v>3</v>
      </c>
      <c r="G51" s="42" t="s">
        <v>4</v>
      </c>
      <c r="H51" s="42" t="s">
        <v>8</v>
      </c>
      <c r="I51" s="31" t="s">
        <v>36</v>
      </c>
      <c r="J51" s="31"/>
      <c r="K51" s="31"/>
      <c r="L51" s="31"/>
      <c r="M51" s="31">
        <f t="shared" si="0"/>
        <v>0</v>
      </c>
      <c r="N51" s="53">
        <v>41978</v>
      </c>
    </row>
    <row r="52" spans="1:14" ht="15">
      <c r="A52" s="52">
        <v>41981</v>
      </c>
      <c r="B52" s="16" t="s">
        <v>1</v>
      </c>
      <c r="C52" s="66"/>
      <c r="D52" s="72" t="s">
        <v>2</v>
      </c>
      <c r="E52" s="68" t="s">
        <v>8</v>
      </c>
      <c r="F52" s="54" t="s">
        <v>5</v>
      </c>
      <c r="G52" s="54" t="s">
        <v>3</v>
      </c>
      <c r="H52" s="54" t="s">
        <v>4</v>
      </c>
      <c r="I52" s="30" t="s">
        <v>33</v>
      </c>
      <c r="J52" s="32"/>
      <c r="K52" s="32"/>
      <c r="L52" s="32"/>
      <c r="M52" s="32">
        <f t="shared" si="0"/>
        <v>0</v>
      </c>
      <c r="N52" s="52">
        <v>41981</v>
      </c>
    </row>
    <row r="53" spans="1:14" ht="15">
      <c r="A53" s="52">
        <v>41982</v>
      </c>
      <c r="B53" s="9" t="s">
        <v>9</v>
      </c>
      <c r="C53" s="67"/>
      <c r="D53" s="73" t="s">
        <v>8</v>
      </c>
      <c r="E53" s="68" t="s">
        <v>7</v>
      </c>
      <c r="F53" s="15" t="s">
        <v>2</v>
      </c>
      <c r="G53" s="15" t="s">
        <v>5</v>
      </c>
      <c r="H53" s="15" t="s">
        <v>3</v>
      </c>
      <c r="I53" s="30" t="s">
        <v>34</v>
      </c>
      <c r="J53" s="30"/>
      <c r="K53" s="30"/>
      <c r="L53" s="30"/>
      <c r="M53" s="30">
        <f t="shared" si="0"/>
        <v>0</v>
      </c>
      <c r="N53" s="52">
        <v>41982</v>
      </c>
    </row>
    <row r="54" spans="1:14" ht="15">
      <c r="A54" s="52">
        <v>41983</v>
      </c>
      <c r="B54" s="9" t="s">
        <v>11</v>
      </c>
      <c r="C54" s="24"/>
      <c r="D54" s="73" t="s">
        <v>6</v>
      </c>
      <c r="E54" s="68" t="s">
        <v>3</v>
      </c>
      <c r="F54" s="26" t="s">
        <v>8</v>
      </c>
      <c r="G54" s="15" t="s">
        <v>2</v>
      </c>
      <c r="H54" s="15" t="s">
        <v>5</v>
      </c>
      <c r="I54" s="30"/>
      <c r="J54" s="30"/>
      <c r="K54" s="30"/>
      <c r="L54" s="30"/>
      <c r="M54" s="30" t="str">
        <f t="shared" si="0"/>
        <v> </v>
      </c>
      <c r="N54" s="52">
        <v>41983</v>
      </c>
    </row>
    <row r="55" spans="1:14" ht="15">
      <c r="A55" s="52">
        <v>41984</v>
      </c>
      <c r="B55" s="10" t="s">
        <v>13</v>
      </c>
      <c r="C55" s="24"/>
      <c r="D55" s="73" t="s">
        <v>3</v>
      </c>
      <c r="E55" s="68" t="s">
        <v>5</v>
      </c>
      <c r="F55" s="15" t="s">
        <v>6</v>
      </c>
      <c r="G55" s="15" t="s">
        <v>8</v>
      </c>
      <c r="H55" s="15" t="s">
        <v>2</v>
      </c>
      <c r="I55" s="30" t="s">
        <v>35</v>
      </c>
      <c r="J55" s="30"/>
      <c r="K55" s="30"/>
      <c r="L55" s="30"/>
      <c r="M55" s="30">
        <f t="shared" si="0"/>
        <v>0</v>
      </c>
      <c r="N55" s="52">
        <v>41984</v>
      </c>
    </row>
    <row r="56" spans="1:14" ht="15.75" thickBot="1">
      <c r="A56" s="53">
        <v>41985</v>
      </c>
      <c r="B56" s="11" t="s">
        <v>10</v>
      </c>
      <c r="C56" s="25"/>
      <c r="D56" s="74" t="s">
        <v>5</v>
      </c>
      <c r="E56" s="69" t="s">
        <v>2</v>
      </c>
      <c r="F56" s="19" t="s">
        <v>3</v>
      </c>
      <c r="G56" s="19" t="s">
        <v>7</v>
      </c>
      <c r="H56" s="40" t="s">
        <v>8</v>
      </c>
      <c r="I56" s="31" t="s">
        <v>36</v>
      </c>
      <c r="J56" s="31"/>
      <c r="K56" s="31"/>
      <c r="L56" s="31"/>
      <c r="M56" s="31">
        <f t="shared" si="0"/>
        <v>0</v>
      </c>
      <c r="N56" s="53">
        <v>41985</v>
      </c>
    </row>
    <row r="57" spans="1:14" ht="15">
      <c r="A57" s="52">
        <v>41988</v>
      </c>
      <c r="B57" s="36" t="s">
        <v>1</v>
      </c>
      <c r="C57" s="24"/>
      <c r="D57" s="73" t="s">
        <v>2</v>
      </c>
      <c r="E57" s="26" t="s">
        <v>8</v>
      </c>
      <c r="F57" s="51" t="s">
        <v>5</v>
      </c>
      <c r="G57" s="41" t="s">
        <v>3</v>
      </c>
      <c r="H57" s="41" t="s">
        <v>7</v>
      </c>
      <c r="I57" s="32" t="s">
        <v>33</v>
      </c>
      <c r="J57" s="32"/>
      <c r="K57" s="32"/>
      <c r="L57" s="32"/>
      <c r="M57" s="32">
        <f t="shared" si="0"/>
        <v>0</v>
      </c>
      <c r="N57" s="52">
        <v>41988</v>
      </c>
    </row>
    <row r="58" spans="1:14" ht="15">
      <c r="A58" s="52">
        <v>41989</v>
      </c>
      <c r="B58" s="37" t="s">
        <v>9</v>
      </c>
      <c r="C58" s="24"/>
      <c r="D58" s="73" t="s">
        <v>8</v>
      </c>
      <c r="E58" s="15" t="s">
        <v>6</v>
      </c>
      <c r="F58" s="41" t="s">
        <v>2</v>
      </c>
      <c r="G58" s="41" t="s">
        <v>5</v>
      </c>
      <c r="H58" s="41" t="s">
        <v>3</v>
      </c>
      <c r="I58" s="30" t="s">
        <v>34</v>
      </c>
      <c r="J58" s="30"/>
      <c r="K58" s="30"/>
      <c r="L58" s="30"/>
      <c r="M58" s="30">
        <f t="shared" si="0"/>
        <v>0</v>
      </c>
      <c r="N58" s="52">
        <v>41989</v>
      </c>
    </row>
    <row r="59" spans="1:14" ht="15">
      <c r="A59" s="52">
        <v>41990</v>
      </c>
      <c r="B59" s="37" t="s">
        <v>11</v>
      </c>
      <c r="C59" s="24"/>
      <c r="D59" s="73" t="s">
        <v>5</v>
      </c>
      <c r="E59" s="15" t="s">
        <v>3</v>
      </c>
      <c r="F59" s="15" t="s">
        <v>8</v>
      </c>
      <c r="G59" s="15" t="s">
        <v>2</v>
      </c>
      <c r="H59" s="15" t="s">
        <v>4</v>
      </c>
      <c r="I59" s="30" t="s">
        <v>36</v>
      </c>
      <c r="J59" s="30"/>
      <c r="K59" s="30"/>
      <c r="L59" s="30"/>
      <c r="M59" s="30">
        <f t="shared" si="0"/>
        <v>0</v>
      </c>
      <c r="N59" s="52">
        <v>41990</v>
      </c>
    </row>
    <row r="60" spans="1:14" ht="15">
      <c r="A60" s="52">
        <v>41991</v>
      </c>
      <c r="B60" s="38" t="s">
        <v>13</v>
      </c>
      <c r="C60" s="24"/>
      <c r="D60" s="73" t="s">
        <v>3</v>
      </c>
      <c r="E60" s="15" t="s">
        <v>5</v>
      </c>
      <c r="F60" s="15" t="s">
        <v>6</v>
      </c>
      <c r="G60" s="15" t="s">
        <v>8</v>
      </c>
      <c r="H60" s="15" t="s">
        <v>2</v>
      </c>
      <c r="I60" s="30" t="s">
        <v>35</v>
      </c>
      <c r="J60" s="30"/>
      <c r="K60" s="30"/>
      <c r="L60" s="30"/>
      <c r="M60" s="30">
        <f t="shared" si="0"/>
        <v>0</v>
      </c>
      <c r="N60" s="52">
        <v>41991</v>
      </c>
    </row>
    <row r="61" spans="1:14" ht="16.5" customHeight="1" thickBot="1">
      <c r="A61" s="53">
        <v>41992</v>
      </c>
      <c r="B61" s="39" t="s">
        <v>10</v>
      </c>
      <c r="C61" s="65" t="s">
        <v>30</v>
      </c>
      <c r="D61" s="65" t="s">
        <v>30</v>
      </c>
      <c r="E61" s="65" t="s">
        <v>30</v>
      </c>
      <c r="F61" s="65" t="s">
        <v>30</v>
      </c>
      <c r="G61" s="65" t="s">
        <v>30</v>
      </c>
      <c r="H61" s="65" t="s">
        <v>30</v>
      </c>
      <c r="I61" s="31" t="s">
        <v>30</v>
      </c>
      <c r="J61" s="31"/>
      <c r="K61" s="31"/>
      <c r="L61" s="31"/>
      <c r="M61" s="31" t="str">
        <f t="shared" si="0"/>
        <v>CHECK</v>
      </c>
      <c r="N61" s="53">
        <v>41992</v>
      </c>
    </row>
    <row r="62" spans="1:14" ht="15">
      <c r="A62" s="4"/>
      <c r="B62" s="18"/>
      <c r="C62" s="47" t="s">
        <v>24</v>
      </c>
      <c r="D62" s="47" t="s">
        <v>19</v>
      </c>
      <c r="E62" s="47" t="s">
        <v>20</v>
      </c>
      <c r="F62" s="47" t="s">
        <v>21</v>
      </c>
      <c r="G62" s="47" t="s">
        <v>22</v>
      </c>
      <c r="H62" s="47" t="s">
        <v>23</v>
      </c>
      <c r="I62" s="12" t="s">
        <v>14</v>
      </c>
      <c r="J62" s="18"/>
      <c r="K62" s="18"/>
      <c r="L62" s="18"/>
      <c r="M62" s="18"/>
      <c r="N62" s="4"/>
    </row>
    <row r="63" spans="1:14" ht="15">
      <c r="A63" s="3"/>
      <c r="B63" s="13" t="s">
        <v>5</v>
      </c>
      <c r="C63" s="14">
        <f>COUNTIF($C$2:$C$61,B63)</f>
        <v>9</v>
      </c>
      <c r="D63" s="14">
        <f aca="true" t="shared" si="1" ref="D63:D69">COUNTIF($D$2:$D$61,B63)</f>
        <v>10</v>
      </c>
      <c r="E63" s="14">
        <f aca="true" t="shared" si="2" ref="E63:E69">COUNTIF($E$2:$E$61,B63)</f>
        <v>8</v>
      </c>
      <c r="F63" s="14">
        <f aca="true" t="shared" si="3" ref="F63:F69">COUNTIF($F$2:$F$61,B63)</f>
        <v>10</v>
      </c>
      <c r="G63" s="14">
        <f aca="true" t="shared" si="4" ref="G63:G69">COUNTIF($G$2:$G$61,B63)</f>
        <v>8</v>
      </c>
      <c r="H63" s="14">
        <f aca="true" t="shared" si="5" ref="H63:H69">COUNTIF($H$2:$H$61,B63)</f>
        <v>8</v>
      </c>
      <c r="I63" s="2">
        <f>SUM(C63:H63)</f>
        <v>53</v>
      </c>
      <c r="J63" s="15"/>
      <c r="K63" s="15"/>
      <c r="L63" s="15"/>
      <c r="M63" s="15"/>
      <c r="N63" s="3"/>
    </row>
    <row r="64" spans="1:14" ht="15">
      <c r="A64" s="1"/>
      <c r="B64" s="13" t="s">
        <v>2</v>
      </c>
      <c r="C64" s="14">
        <f aca="true" t="shared" si="6" ref="C64:C69">COUNTIF($C$2:$C$61,B64)</f>
        <v>7</v>
      </c>
      <c r="D64" s="14">
        <f t="shared" si="1"/>
        <v>10</v>
      </c>
      <c r="E64" s="14">
        <f t="shared" si="2"/>
        <v>7</v>
      </c>
      <c r="F64" s="14">
        <f t="shared" si="3"/>
        <v>8</v>
      </c>
      <c r="G64" s="14">
        <f t="shared" si="4"/>
        <v>7</v>
      </c>
      <c r="H64" s="14">
        <f t="shared" si="5"/>
        <v>7</v>
      </c>
      <c r="I64" s="2">
        <f aca="true" t="shared" si="7" ref="I64:I69">SUM(C64:H64)</f>
        <v>46</v>
      </c>
      <c r="J64" s="15"/>
      <c r="K64" s="15"/>
      <c r="L64" s="15"/>
      <c r="M64" s="15"/>
      <c r="N64" s="1"/>
    </row>
    <row r="65" spans="1:14" ht="15">
      <c r="A65" s="1"/>
      <c r="B65" s="13" t="s">
        <v>3</v>
      </c>
      <c r="C65" s="14">
        <f t="shared" si="6"/>
        <v>9</v>
      </c>
      <c r="D65" s="14">
        <f t="shared" si="1"/>
        <v>11</v>
      </c>
      <c r="E65" s="14">
        <f t="shared" si="2"/>
        <v>6</v>
      </c>
      <c r="F65" s="14">
        <f t="shared" si="3"/>
        <v>6</v>
      </c>
      <c r="G65" s="14">
        <f t="shared" si="4"/>
        <v>9</v>
      </c>
      <c r="H65" s="14">
        <f t="shared" si="5"/>
        <v>8</v>
      </c>
      <c r="I65" s="2">
        <f t="shared" si="7"/>
        <v>49</v>
      </c>
      <c r="J65" s="15"/>
      <c r="K65" s="15"/>
      <c r="L65" s="15"/>
      <c r="M65" s="15"/>
      <c r="N65" s="1"/>
    </row>
    <row r="66" spans="1:14" ht="15">
      <c r="A66" s="1"/>
      <c r="B66" s="13" t="s">
        <v>8</v>
      </c>
      <c r="C66" s="14">
        <f t="shared" si="6"/>
        <v>8</v>
      </c>
      <c r="D66" s="14">
        <f t="shared" si="1"/>
        <v>10</v>
      </c>
      <c r="E66" s="14">
        <f t="shared" si="2"/>
        <v>7</v>
      </c>
      <c r="F66" s="14">
        <f t="shared" si="3"/>
        <v>8</v>
      </c>
      <c r="G66" s="14">
        <f t="shared" si="4"/>
        <v>7</v>
      </c>
      <c r="H66" s="14">
        <f t="shared" si="5"/>
        <v>5</v>
      </c>
      <c r="I66" s="2">
        <f t="shared" si="7"/>
        <v>45</v>
      </c>
      <c r="J66" s="15"/>
      <c r="K66" s="15"/>
      <c r="L66" s="15"/>
      <c r="M66" s="15"/>
      <c r="N66" s="1"/>
    </row>
    <row r="67" spans="1:14" ht="15">
      <c r="A67" s="1"/>
      <c r="B67" s="13" t="s">
        <v>4</v>
      </c>
      <c r="C67" s="59">
        <f t="shared" si="6"/>
        <v>4</v>
      </c>
      <c r="D67" s="14">
        <f t="shared" si="1"/>
        <v>5</v>
      </c>
      <c r="E67" s="14">
        <f t="shared" si="2"/>
        <v>3</v>
      </c>
      <c r="F67" s="14">
        <f t="shared" si="3"/>
        <v>3</v>
      </c>
      <c r="G67" s="14">
        <f t="shared" si="4"/>
        <v>3</v>
      </c>
      <c r="H67" s="14">
        <f t="shared" si="5"/>
        <v>5</v>
      </c>
      <c r="I67" s="2">
        <f t="shared" si="7"/>
        <v>23</v>
      </c>
      <c r="J67" s="15"/>
      <c r="K67" s="15"/>
      <c r="L67" s="15"/>
      <c r="M67" s="15"/>
      <c r="N67" s="1"/>
    </row>
    <row r="68" spans="1:14" ht="15">
      <c r="A68" s="1"/>
      <c r="B68" s="13" t="s">
        <v>7</v>
      </c>
      <c r="C68" s="14">
        <f t="shared" si="6"/>
        <v>4</v>
      </c>
      <c r="D68" s="14">
        <f t="shared" si="1"/>
        <v>5</v>
      </c>
      <c r="E68" s="14">
        <f t="shared" si="2"/>
        <v>3</v>
      </c>
      <c r="F68" s="14">
        <f t="shared" si="3"/>
        <v>2</v>
      </c>
      <c r="G68" s="14">
        <f t="shared" si="4"/>
        <v>3</v>
      </c>
      <c r="H68" s="14">
        <f t="shared" si="5"/>
        <v>5</v>
      </c>
      <c r="I68" s="2">
        <f t="shared" si="7"/>
        <v>22</v>
      </c>
      <c r="J68" s="15"/>
      <c r="K68" s="15"/>
      <c r="L68" s="15"/>
      <c r="M68" s="15"/>
      <c r="N68" s="1"/>
    </row>
    <row r="69" spans="1:14" ht="15">
      <c r="A69" s="1"/>
      <c r="B69" s="13" t="s">
        <v>6</v>
      </c>
      <c r="C69" s="14">
        <f t="shared" si="6"/>
        <v>3</v>
      </c>
      <c r="D69" s="14">
        <f t="shared" si="1"/>
        <v>2</v>
      </c>
      <c r="E69" s="14">
        <f t="shared" si="2"/>
        <v>2</v>
      </c>
      <c r="F69" s="14">
        <f t="shared" si="3"/>
        <v>3</v>
      </c>
      <c r="G69" s="14">
        <f t="shared" si="4"/>
        <v>3</v>
      </c>
      <c r="H69" s="14">
        <f t="shared" si="5"/>
        <v>2</v>
      </c>
      <c r="I69" s="2">
        <f t="shared" si="7"/>
        <v>15</v>
      </c>
      <c r="J69" s="15"/>
      <c r="K69" s="15"/>
      <c r="L69" s="15"/>
      <c r="M69" s="15"/>
      <c r="N69" s="1"/>
    </row>
  </sheetData>
  <sheetProtection/>
  <printOptions/>
  <pageMargins left="0.45" right="0.45" top="0.85" bottom="0.75" header="0.3" footer="0.3"/>
  <pageSetup horizontalDpi="600" verticalDpi="600" orientation="portrait" r:id="rId1"/>
  <headerFooter>
    <oddHeader>&amp;L&amp;"Arial,Regular"&amp;10    5th grade 9:20-10:00
    4th grade 11:00-11:40
    2nd grade 11:50-12:30&amp;C&amp;"Arial,Bold"Morrisville Specials Schedule
2014-2015 - 2nd Quarter rev2&amp;R&amp;"Arial,Regular"&amp;10 1st grade 1:05-1:45
Kindergarten 1:55-2:35
3rd grade 2:55-3:35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view="pageLayout" workbookViewId="0" topLeftCell="A50">
      <selection activeCell="A61" sqref="A61:IV72"/>
    </sheetView>
  </sheetViews>
  <sheetFormatPr defaultColWidth="8.8515625" defaultRowHeight="15"/>
  <cols>
    <col min="1" max="1" width="7.28125" style="0" bestFit="1" customWidth="1"/>
    <col min="2" max="2" width="8.7109375" style="0" customWidth="1"/>
    <col min="3" max="4" width="13.00390625" style="0" customWidth="1"/>
    <col min="5" max="6" width="12.57421875" style="0" customWidth="1"/>
    <col min="7" max="7" width="13.00390625" style="0" customWidth="1"/>
    <col min="8" max="8" width="14.140625" style="0" bestFit="1" customWidth="1"/>
    <col min="9" max="9" width="18.8515625" style="0" customWidth="1"/>
    <col min="10" max="10" width="16.140625" style="0" customWidth="1"/>
    <col min="11" max="12" width="15.7109375" style="0" customWidth="1"/>
    <col min="13" max="13" width="5.140625" style="0" customWidth="1"/>
    <col min="14" max="14" width="7.140625" style="0" customWidth="1"/>
    <col min="15" max="15" width="8.8515625" style="0" customWidth="1"/>
  </cols>
  <sheetData>
    <row r="1" spans="1:14" ht="84">
      <c r="A1" s="5" t="s">
        <v>0</v>
      </c>
      <c r="B1" s="5" t="s">
        <v>12</v>
      </c>
      <c r="C1" s="8" t="s">
        <v>43</v>
      </c>
      <c r="D1" s="6" t="s">
        <v>38</v>
      </c>
      <c r="E1" s="7" t="s">
        <v>39</v>
      </c>
      <c r="F1" s="7" t="s">
        <v>32</v>
      </c>
      <c r="G1" s="6" t="s">
        <v>25</v>
      </c>
      <c r="H1" s="6" t="s">
        <v>27</v>
      </c>
      <c r="I1" s="27" t="s">
        <v>17</v>
      </c>
      <c r="J1" s="27" t="s">
        <v>16</v>
      </c>
      <c r="K1" s="27" t="s">
        <v>18</v>
      </c>
      <c r="L1" s="27"/>
      <c r="M1" s="28" t="s">
        <v>15</v>
      </c>
      <c r="N1" s="29" t="s">
        <v>0</v>
      </c>
    </row>
    <row r="2" spans="1:14" ht="15">
      <c r="A2" s="17">
        <v>41644</v>
      </c>
      <c r="B2" s="16" t="s">
        <v>1</v>
      </c>
      <c r="C2" s="15" t="s">
        <v>44</v>
      </c>
      <c r="D2" s="26" t="s">
        <v>3</v>
      </c>
      <c r="E2" s="15" t="s">
        <v>8</v>
      </c>
      <c r="F2" s="15" t="s">
        <v>2</v>
      </c>
      <c r="G2" s="33"/>
      <c r="H2" s="33"/>
      <c r="I2" s="30"/>
      <c r="J2" s="30"/>
      <c r="K2" s="30"/>
      <c r="L2" s="30"/>
      <c r="M2" s="30" t="str">
        <f>IF(ISBLANK(I2)," ",IF(I2=C2,"CHECK",IF(I2=D2,"CHECK",IF(I2=E2,"CHECK",IF(I2=F2,"CHECK",IF(I2=G2,"CHECK",IF(I2=H2,"CHECK",)))))))</f>
        <v> </v>
      </c>
      <c r="N2" s="17">
        <v>41644</v>
      </c>
    </row>
    <row r="3" spans="1:14" ht="15">
      <c r="A3" s="17">
        <v>41645</v>
      </c>
      <c r="B3" s="9" t="s">
        <v>9</v>
      </c>
      <c r="C3" s="15" t="s">
        <v>2</v>
      </c>
      <c r="D3" s="15" t="s">
        <v>5</v>
      </c>
      <c r="E3" s="26" t="s">
        <v>3</v>
      </c>
      <c r="F3" s="15" t="s">
        <v>8</v>
      </c>
      <c r="G3" s="33"/>
      <c r="H3" s="33"/>
      <c r="I3" s="30"/>
      <c r="J3" s="30"/>
      <c r="K3" s="30"/>
      <c r="L3" s="30"/>
      <c r="M3" s="30" t="str">
        <f aca="true" t="shared" si="0" ref="M3:M50">IF(ISBLANK(I3)," ",IF(I3=C3,"CHECK",IF(I3=D3,"CHECK",IF(I3=E3,"CHECK",IF(I3=F3,"CHECK",IF(I3=G3,"CHECK",IF(I3=H3,"CHECK",)))))))</f>
        <v> </v>
      </c>
      <c r="N3" s="17">
        <v>41645</v>
      </c>
    </row>
    <row r="4" spans="1:14" ht="15">
      <c r="A4" s="17">
        <v>41646</v>
      </c>
      <c r="B4" s="9" t="s">
        <v>11</v>
      </c>
      <c r="C4" s="15" t="s">
        <v>8</v>
      </c>
      <c r="D4" s="15" t="s">
        <v>2</v>
      </c>
      <c r="E4" s="15" t="s">
        <v>5</v>
      </c>
      <c r="F4" s="26" t="s">
        <v>3</v>
      </c>
      <c r="G4" s="33"/>
      <c r="H4" s="33"/>
      <c r="I4" s="30"/>
      <c r="J4" s="30"/>
      <c r="K4" s="30"/>
      <c r="L4" s="30"/>
      <c r="M4" s="30" t="str">
        <f t="shared" si="0"/>
        <v> </v>
      </c>
      <c r="N4" s="17">
        <v>41646</v>
      </c>
    </row>
    <row r="5" spans="1:14" ht="15">
      <c r="A5" s="17">
        <v>41647</v>
      </c>
      <c r="B5" s="10" t="s">
        <v>13</v>
      </c>
      <c r="C5" s="26" t="s">
        <v>3</v>
      </c>
      <c r="D5" s="15" t="s">
        <v>8</v>
      </c>
      <c r="E5" s="15" t="s">
        <v>2</v>
      </c>
      <c r="F5" s="15" t="s">
        <v>5</v>
      </c>
      <c r="G5" s="33"/>
      <c r="H5" s="33"/>
      <c r="I5" s="30"/>
      <c r="J5" s="30"/>
      <c r="K5" s="30"/>
      <c r="L5" s="30"/>
      <c r="M5" s="30" t="str">
        <f t="shared" si="0"/>
        <v> </v>
      </c>
      <c r="N5" s="17">
        <v>41647</v>
      </c>
    </row>
    <row r="6" spans="1:14" ht="15.75" thickBot="1">
      <c r="A6" s="53">
        <v>41648</v>
      </c>
      <c r="B6" s="11" t="s">
        <v>10</v>
      </c>
      <c r="C6" s="50" t="s">
        <v>44</v>
      </c>
      <c r="D6" s="50" t="s">
        <v>3</v>
      </c>
      <c r="E6" s="50" t="s">
        <v>8</v>
      </c>
      <c r="F6" s="50" t="s">
        <v>2</v>
      </c>
      <c r="G6" s="46"/>
      <c r="H6" s="46"/>
      <c r="I6" s="31"/>
      <c r="J6" s="31"/>
      <c r="K6" s="31"/>
      <c r="L6" s="31"/>
      <c r="M6" s="31" t="str">
        <f t="shared" si="0"/>
        <v> </v>
      </c>
      <c r="N6" s="53">
        <v>41648</v>
      </c>
    </row>
    <row r="7" spans="1:14" ht="15">
      <c r="A7" s="52">
        <v>41651</v>
      </c>
      <c r="B7" s="36" t="s">
        <v>1</v>
      </c>
      <c r="C7" s="15" t="s">
        <v>2</v>
      </c>
      <c r="D7" s="61" t="s">
        <v>5</v>
      </c>
      <c r="E7" s="15" t="s">
        <v>3</v>
      </c>
      <c r="F7" s="26" t="s">
        <v>8</v>
      </c>
      <c r="G7" s="34"/>
      <c r="H7" s="34"/>
      <c r="I7" s="32" t="s">
        <v>59</v>
      </c>
      <c r="J7" s="32"/>
      <c r="K7" s="32"/>
      <c r="L7" s="32"/>
      <c r="M7" s="32">
        <f t="shared" si="0"/>
        <v>0</v>
      </c>
      <c r="N7" s="52">
        <v>41651</v>
      </c>
    </row>
    <row r="8" spans="1:14" ht="15">
      <c r="A8" s="52">
        <v>41652</v>
      </c>
      <c r="B8" s="37" t="s">
        <v>9</v>
      </c>
      <c r="C8" s="48" t="s">
        <v>8</v>
      </c>
      <c r="D8" s="92" t="s">
        <v>2</v>
      </c>
      <c r="E8" s="62" t="s">
        <v>5</v>
      </c>
      <c r="F8" s="15" t="s">
        <v>7</v>
      </c>
      <c r="G8" s="33"/>
      <c r="H8" s="33"/>
      <c r="I8" s="30" t="s">
        <v>49</v>
      </c>
      <c r="J8" s="30" t="s">
        <v>53</v>
      </c>
      <c r="K8" s="30" t="s">
        <v>52</v>
      </c>
      <c r="L8" s="30"/>
      <c r="M8" s="30">
        <f t="shared" si="0"/>
        <v>0</v>
      </c>
      <c r="N8" s="52">
        <v>41652</v>
      </c>
    </row>
    <row r="9" spans="1:14" ht="15">
      <c r="A9" s="52">
        <v>41653</v>
      </c>
      <c r="B9" s="37" t="s">
        <v>11</v>
      </c>
      <c r="C9" s="15" t="s">
        <v>4</v>
      </c>
      <c r="D9" s="26" t="s">
        <v>8</v>
      </c>
      <c r="E9" s="15" t="s">
        <v>2</v>
      </c>
      <c r="F9" s="93" t="s">
        <v>5</v>
      </c>
      <c r="G9" s="33"/>
      <c r="H9" s="33"/>
      <c r="I9" s="30" t="s">
        <v>3</v>
      </c>
      <c r="J9" s="30" t="s">
        <v>5</v>
      </c>
      <c r="K9" s="30" t="s">
        <v>6</v>
      </c>
      <c r="L9" s="30"/>
      <c r="M9" s="30">
        <f t="shared" si="0"/>
        <v>0</v>
      </c>
      <c r="N9" s="52">
        <v>41653</v>
      </c>
    </row>
    <row r="10" spans="1:14" ht="15">
      <c r="A10" s="52">
        <v>41654</v>
      </c>
      <c r="B10" s="38" t="s">
        <v>13</v>
      </c>
      <c r="C10" s="61" t="s">
        <v>44</v>
      </c>
      <c r="D10" s="15" t="s">
        <v>4</v>
      </c>
      <c r="E10" s="26" t="s">
        <v>8</v>
      </c>
      <c r="F10" s="15" t="s">
        <v>2</v>
      </c>
      <c r="G10" s="33"/>
      <c r="H10" s="33"/>
      <c r="I10" s="30" t="s">
        <v>3</v>
      </c>
      <c r="J10" s="30" t="s">
        <v>5</v>
      </c>
      <c r="K10" s="30" t="s">
        <v>6</v>
      </c>
      <c r="L10" s="30"/>
      <c r="M10" s="30">
        <f t="shared" si="0"/>
        <v>0</v>
      </c>
      <c r="N10" s="52">
        <v>41654</v>
      </c>
    </row>
    <row r="11" spans="1:14" ht="15.75" thickBot="1">
      <c r="A11" s="53">
        <v>41655</v>
      </c>
      <c r="B11" s="39" t="s">
        <v>10</v>
      </c>
      <c r="C11" s="50" t="s">
        <v>2</v>
      </c>
      <c r="D11" s="87" t="s">
        <v>5</v>
      </c>
      <c r="E11" s="50" t="s">
        <v>7</v>
      </c>
      <c r="F11" s="69" t="s">
        <v>8</v>
      </c>
      <c r="G11" s="35"/>
      <c r="H11" s="35"/>
      <c r="I11" s="31" t="s">
        <v>3</v>
      </c>
      <c r="J11" s="31" t="s">
        <v>5</v>
      </c>
      <c r="K11" s="31" t="s">
        <v>6</v>
      </c>
      <c r="L11" s="31"/>
      <c r="M11" s="31">
        <f t="shared" si="0"/>
        <v>0</v>
      </c>
      <c r="N11" s="53">
        <v>41655</v>
      </c>
    </row>
    <row r="12" spans="1:14" ht="15">
      <c r="A12" s="52">
        <v>41658</v>
      </c>
      <c r="B12" s="16" t="s">
        <v>1</v>
      </c>
      <c r="C12" s="90" t="s">
        <v>29</v>
      </c>
      <c r="D12" s="77" t="s">
        <v>29</v>
      </c>
      <c r="E12" s="90" t="s">
        <v>29</v>
      </c>
      <c r="F12" s="77" t="s">
        <v>29</v>
      </c>
      <c r="G12" s="33"/>
      <c r="H12" s="33"/>
      <c r="I12" s="30" t="s">
        <v>29</v>
      </c>
      <c r="J12" s="32"/>
      <c r="K12" s="32"/>
      <c r="L12" s="32"/>
      <c r="M12" s="32" t="str">
        <f t="shared" si="0"/>
        <v>CHECK</v>
      </c>
      <c r="N12" s="52">
        <v>41658</v>
      </c>
    </row>
    <row r="13" spans="1:14" ht="15">
      <c r="A13" s="52">
        <v>41659</v>
      </c>
      <c r="B13" s="9" t="s">
        <v>9</v>
      </c>
      <c r="C13" s="48" t="s">
        <v>8</v>
      </c>
      <c r="D13" s="41" t="s">
        <v>2</v>
      </c>
      <c r="E13" s="62" t="s">
        <v>5</v>
      </c>
      <c r="F13" s="48" t="s">
        <v>4</v>
      </c>
      <c r="G13" s="33"/>
      <c r="H13" s="33"/>
      <c r="I13" s="30" t="s">
        <v>3</v>
      </c>
      <c r="J13" s="30" t="s">
        <v>5</v>
      </c>
      <c r="K13" s="30" t="s">
        <v>6</v>
      </c>
      <c r="L13" s="30"/>
      <c r="M13" s="30">
        <f t="shared" si="0"/>
        <v>0</v>
      </c>
      <c r="N13" s="52">
        <v>41659</v>
      </c>
    </row>
    <row r="14" spans="1:14" ht="15">
      <c r="A14" s="52">
        <v>41660</v>
      </c>
      <c r="B14" s="9" t="s">
        <v>11</v>
      </c>
      <c r="C14" s="15" t="s">
        <v>3</v>
      </c>
      <c r="D14" s="15" t="s">
        <v>8</v>
      </c>
      <c r="E14" s="15" t="s">
        <v>2</v>
      </c>
      <c r="F14" s="26" t="s">
        <v>5</v>
      </c>
      <c r="G14" s="33"/>
      <c r="H14" s="33"/>
      <c r="I14" s="30"/>
      <c r="J14" s="30"/>
      <c r="K14" s="30"/>
      <c r="L14" s="30"/>
      <c r="M14" s="30" t="str">
        <f t="shared" si="0"/>
        <v> </v>
      </c>
      <c r="N14" s="52">
        <v>41660</v>
      </c>
    </row>
    <row r="15" spans="1:14" ht="15">
      <c r="A15" s="52">
        <v>41661</v>
      </c>
      <c r="B15" s="10" t="s">
        <v>13</v>
      </c>
      <c r="C15" s="43" t="s">
        <v>44</v>
      </c>
      <c r="D15" s="43" t="s">
        <v>3</v>
      </c>
      <c r="E15" s="43" t="s">
        <v>8</v>
      </c>
      <c r="F15" s="43" t="s">
        <v>2</v>
      </c>
      <c r="G15" s="33"/>
      <c r="H15" s="33"/>
      <c r="I15" s="30"/>
      <c r="J15" s="30"/>
      <c r="K15" s="30"/>
      <c r="L15" s="30"/>
      <c r="M15" s="30" t="str">
        <f t="shared" si="0"/>
        <v> </v>
      </c>
      <c r="N15" s="52">
        <v>41661</v>
      </c>
    </row>
    <row r="16" spans="1:14" ht="15.75" thickBot="1">
      <c r="A16" s="53">
        <v>41662</v>
      </c>
      <c r="B16" s="11" t="s">
        <v>10</v>
      </c>
      <c r="C16" s="42" t="s">
        <v>2</v>
      </c>
      <c r="D16" s="42" t="s">
        <v>5</v>
      </c>
      <c r="E16" s="42" t="s">
        <v>3</v>
      </c>
      <c r="F16" s="42" t="s">
        <v>8</v>
      </c>
      <c r="G16" s="35"/>
      <c r="H16" s="35"/>
      <c r="I16" s="31"/>
      <c r="J16" s="31"/>
      <c r="K16" s="31"/>
      <c r="L16" s="31"/>
      <c r="M16" s="31" t="str">
        <f t="shared" si="0"/>
        <v> </v>
      </c>
      <c r="N16" s="53">
        <v>41662</v>
      </c>
    </row>
    <row r="17" spans="1:14" ht="15">
      <c r="A17" s="52">
        <v>41665</v>
      </c>
      <c r="B17" s="36" t="s">
        <v>1</v>
      </c>
      <c r="C17" s="41" t="s">
        <v>8</v>
      </c>
      <c r="D17" s="41" t="s">
        <v>2</v>
      </c>
      <c r="E17" s="41" t="s">
        <v>5</v>
      </c>
      <c r="F17" s="41" t="s">
        <v>3</v>
      </c>
      <c r="G17" s="33"/>
      <c r="H17" s="33"/>
      <c r="I17" s="32"/>
      <c r="J17" s="32"/>
      <c r="K17" s="32"/>
      <c r="L17" s="32"/>
      <c r="M17" s="32" t="str">
        <f t="shared" si="0"/>
        <v> </v>
      </c>
      <c r="N17" s="52">
        <v>41665</v>
      </c>
    </row>
    <row r="18" spans="1:14" ht="15">
      <c r="A18" s="52">
        <v>41666</v>
      </c>
      <c r="B18" s="37" t="s">
        <v>9</v>
      </c>
      <c r="C18" s="41" t="s">
        <v>3</v>
      </c>
      <c r="D18" s="41" t="s">
        <v>8</v>
      </c>
      <c r="E18" s="41" t="s">
        <v>2</v>
      </c>
      <c r="F18" s="41" t="s">
        <v>5</v>
      </c>
      <c r="G18" s="33"/>
      <c r="H18" s="33"/>
      <c r="I18" s="30"/>
      <c r="J18" s="30"/>
      <c r="K18" s="30"/>
      <c r="L18" s="30"/>
      <c r="M18" s="30" t="str">
        <f t="shared" si="0"/>
        <v> </v>
      </c>
      <c r="N18" s="52">
        <v>41666</v>
      </c>
    </row>
    <row r="19" spans="1:14" ht="15">
      <c r="A19" s="52">
        <v>41667</v>
      </c>
      <c r="B19" s="37" t="s">
        <v>11</v>
      </c>
      <c r="C19" s="41" t="s">
        <v>7</v>
      </c>
      <c r="D19" s="41" t="s">
        <v>3</v>
      </c>
      <c r="E19" s="41" t="s">
        <v>8</v>
      </c>
      <c r="F19" s="20"/>
      <c r="G19" s="41" t="s">
        <v>2</v>
      </c>
      <c r="H19" s="41" t="s">
        <v>5</v>
      </c>
      <c r="I19" s="30"/>
      <c r="J19" s="30"/>
      <c r="K19" s="30"/>
      <c r="L19" s="30"/>
      <c r="M19" s="30" t="str">
        <f t="shared" si="0"/>
        <v> </v>
      </c>
      <c r="N19" s="52">
        <v>41667</v>
      </c>
    </row>
    <row r="20" spans="1:14" ht="15">
      <c r="A20" s="52">
        <v>41668</v>
      </c>
      <c r="B20" s="38" t="s">
        <v>13</v>
      </c>
      <c r="C20" s="41" t="s">
        <v>44</v>
      </c>
      <c r="D20" s="41" t="s">
        <v>7</v>
      </c>
      <c r="E20" s="41" t="s">
        <v>3</v>
      </c>
      <c r="F20" s="20"/>
      <c r="G20" s="41" t="s">
        <v>8</v>
      </c>
      <c r="H20" s="41" t="s">
        <v>2</v>
      </c>
      <c r="I20" s="30"/>
      <c r="J20" s="30"/>
      <c r="K20" s="30"/>
      <c r="L20" s="30"/>
      <c r="M20" s="30" t="str">
        <f t="shared" si="0"/>
        <v> </v>
      </c>
      <c r="N20" s="52">
        <v>41668</v>
      </c>
    </row>
    <row r="21" spans="1:14" ht="15.75" thickBot="1">
      <c r="A21" s="53">
        <v>41669</v>
      </c>
      <c r="B21" s="39" t="s">
        <v>10</v>
      </c>
      <c r="C21" s="44" t="s">
        <v>2</v>
      </c>
      <c r="D21" s="42" t="s">
        <v>5</v>
      </c>
      <c r="E21" s="19" t="s">
        <v>4</v>
      </c>
      <c r="F21" s="21"/>
      <c r="G21" s="42" t="s">
        <v>3</v>
      </c>
      <c r="H21" s="42" t="s">
        <v>8</v>
      </c>
      <c r="I21" s="31"/>
      <c r="J21" s="31"/>
      <c r="K21" s="31"/>
      <c r="L21" s="31"/>
      <c r="M21" s="31" t="str">
        <f t="shared" si="0"/>
        <v> </v>
      </c>
      <c r="N21" s="53">
        <v>41669</v>
      </c>
    </row>
    <row r="22" spans="1:14" ht="15">
      <c r="A22" s="52">
        <v>41672</v>
      </c>
      <c r="B22" s="16" t="s">
        <v>1</v>
      </c>
      <c r="C22" s="41" t="s">
        <v>8</v>
      </c>
      <c r="D22" s="41" t="s">
        <v>2</v>
      </c>
      <c r="E22" s="41" t="s">
        <v>5</v>
      </c>
      <c r="F22" s="20"/>
      <c r="G22" s="41" t="s">
        <v>4</v>
      </c>
      <c r="H22" s="41" t="s">
        <v>3</v>
      </c>
      <c r="I22" s="30"/>
      <c r="J22" s="32"/>
      <c r="K22" s="32"/>
      <c r="L22" s="32"/>
      <c r="M22" s="32" t="str">
        <f t="shared" si="0"/>
        <v> </v>
      </c>
      <c r="N22" s="52">
        <v>41672</v>
      </c>
    </row>
    <row r="23" spans="1:14" ht="15">
      <c r="A23" s="52">
        <v>41673</v>
      </c>
      <c r="B23" s="9" t="s">
        <v>9</v>
      </c>
      <c r="C23" s="41" t="s">
        <v>3</v>
      </c>
      <c r="D23" s="41" t="s">
        <v>8</v>
      </c>
      <c r="E23" s="41" t="s">
        <v>2</v>
      </c>
      <c r="F23" s="20"/>
      <c r="G23" s="43" t="s">
        <v>5</v>
      </c>
      <c r="H23" s="43" t="s">
        <v>4</v>
      </c>
      <c r="I23" s="30"/>
      <c r="J23" s="30"/>
      <c r="K23" s="30"/>
      <c r="L23" s="30"/>
      <c r="M23" s="30" t="str">
        <f>IF(ISBLANK(I23)," ",IF(I23=C23,"CHECK",IF(I23=D23,"CHECK",IF(I23=E23,"CHECK",IF(I23=F23,"CHECK",IF(I23=G23,"CHECK",IF(I23=H23,"CHECK",)))))))</f>
        <v> </v>
      </c>
      <c r="N23" s="52">
        <v>41673</v>
      </c>
    </row>
    <row r="24" spans="1:14" ht="15">
      <c r="A24" s="52">
        <v>41674</v>
      </c>
      <c r="B24" s="9" t="s">
        <v>11</v>
      </c>
      <c r="C24" s="41" t="s">
        <v>7</v>
      </c>
      <c r="D24" s="41" t="s">
        <v>3</v>
      </c>
      <c r="E24" s="41" t="s">
        <v>8</v>
      </c>
      <c r="F24" s="20"/>
      <c r="G24" s="41" t="s">
        <v>2</v>
      </c>
      <c r="H24" s="41" t="s">
        <v>5</v>
      </c>
      <c r="I24" s="30"/>
      <c r="J24" s="30"/>
      <c r="K24" s="30"/>
      <c r="L24" s="30"/>
      <c r="M24" s="30" t="str">
        <f>IF(ISBLANK(I24)," ",IF(I24=C24,"CHECK",IF(I24=D24,"CHECK",IF(I24=E24,"CHECK",IF(I24=F24,"CHECK",IF(I24=G24,"CHECK",IF(I24=H24,"CHECK",)))))))</f>
        <v> </v>
      </c>
      <c r="N24" s="52">
        <v>41674</v>
      </c>
    </row>
    <row r="25" spans="1:14" ht="15">
      <c r="A25" s="52">
        <v>41675</v>
      </c>
      <c r="B25" s="10" t="s">
        <v>13</v>
      </c>
      <c r="C25" s="41" t="s">
        <v>44</v>
      </c>
      <c r="D25" s="41" t="s">
        <v>7</v>
      </c>
      <c r="E25" s="41" t="s">
        <v>3</v>
      </c>
      <c r="F25" s="20"/>
      <c r="G25" s="41" t="s">
        <v>8</v>
      </c>
      <c r="H25" s="41" t="s">
        <v>2</v>
      </c>
      <c r="I25" s="30"/>
      <c r="J25" s="30"/>
      <c r="K25" s="30"/>
      <c r="L25" s="30"/>
      <c r="M25" s="30" t="str">
        <f>IF(ISBLANK(I25)," ",IF(I25=C25,"CHECK",IF(I25=D25,"CHECK",IF(I25=E25,"CHECK",IF(I25=F25,"CHECK",IF(I25=G25,"CHECK",IF(I25=H25,"CHECK",)))))))</f>
        <v> </v>
      </c>
      <c r="N25" s="52">
        <v>41675</v>
      </c>
    </row>
    <row r="26" spans="1:14" ht="15.75" thickBot="1">
      <c r="A26" s="53">
        <v>41676</v>
      </c>
      <c r="B26" s="11" t="s">
        <v>10</v>
      </c>
      <c r="C26" s="44" t="s">
        <v>2</v>
      </c>
      <c r="D26" s="42" t="s">
        <v>5</v>
      </c>
      <c r="E26" s="19" t="s">
        <v>7</v>
      </c>
      <c r="F26" s="21"/>
      <c r="G26" s="42" t="s">
        <v>3</v>
      </c>
      <c r="H26" s="42" t="s">
        <v>8</v>
      </c>
      <c r="I26" s="31"/>
      <c r="J26" s="31"/>
      <c r="K26" s="31"/>
      <c r="L26" s="31"/>
      <c r="M26" s="31" t="str">
        <f t="shared" si="0"/>
        <v> </v>
      </c>
      <c r="N26" s="53">
        <v>41676</v>
      </c>
    </row>
    <row r="27" spans="1:14" ht="15">
      <c r="A27" s="52">
        <v>41679</v>
      </c>
      <c r="B27" s="36" t="s">
        <v>1</v>
      </c>
      <c r="C27" s="41" t="s">
        <v>8</v>
      </c>
      <c r="D27" s="41" t="s">
        <v>2</v>
      </c>
      <c r="E27" s="41" t="s">
        <v>5</v>
      </c>
      <c r="F27" s="20"/>
      <c r="G27" s="41" t="s">
        <v>7</v>
      </c>
      <c r="H27" s="41" t="s">
        <v>3</v>
      </c>
      <c r="I27" s="30"/>
      <c r="J27" s="32"/>
      <c r="K27" s="32"/>
      <c r="L27" s="32"/>
      <c r="M27" s="32" t="str">
        <f t="shared" si="0"/>
        <v> </v>
      </c>
      <c r="N27" s="52">
        <v>41679</v>
      </c>
    </row>
    <row r="28" spans="1:14" ht="15">
      <c r="A28" s="52">
        <v>41680</v>
      </c>
      <c r="B28" s="37" t="s">
        <v>9</v>
      </c>
      <c r="C28" s="41" t="s">
        <v>3</v>
      </c>
      <c r="D28" s="41" t="s">
        <v>8</v>
      </c>
      <c r="E28" s="41" t="s">
        <v>2</v>
      </c>
      <c r="F28" s="20"/>
      <c r="G28" s="43" t="s">
        <v>5</v>
      </c>
      <c r="H28" s="43" t="s">
        <v>7</v>
      </c>
      <c r="I28" s="30"/>
      <c r="J28" s="30"/>
      <c r="K28" s="30"/>
      <c r="L28" s="30"/>
      <c r="M28" s="30" t="str">
        <f t="shared" si="0"/>
        <v> </v>
      </c>
      <c r="N28" s="52">
        <v>41680</v>
      </c>
    </row>
    <row r="29" spans="1:14" ht="14.25" customHeight="1">
      <c r="A29" s="52">
        <v>41681</v>
      </c>
      <c r="B29" s="37" t="s">
        <v>11</v>
      </c>
      <c r="C29" s="41" t="s">
        <v>4</v>
      </c>
      <c r="D29" s="41" t="s">
        <v>3</v>
      </c>
      <c r="E29" s="41" t="s">
        <v>8</v>
      </c>
      <c r="F29" s="20"/>
      <c r="G29" s="41" t="s">
        <v>2</v>
      </c>
      <c r="H29" s="41" t="s">
        <v>5</v>
      </c>
      <c r="I29" s="30"/>
      <c r="J29" s="30"/>
      <c r="K29" s="30"/>
      <c r="L29" s="30"/>
      <c r="M29" s="30" t="str">
        <f t="shared" si="0"/>
        <v> </v>
      </c>
      <c r="N29" s="52">
        <v>41681</v>
      </c>
    </row>
    <row r="30" spans="1:14" ht="15">
      <c r="A30" s="52">
        <v>41682</v>
      </c>
      <c r="B30" s="38" t="s">
        <v>13</v>
      </c>
      <c r="C30" s="41" t="s">
        <v>44</v>
      </c>
      <c r="D30" s="41" t="s">
        <v>4</v>
      </c>
      <c r="E30" s="41" t="s">
        <v>3</v>
      </c>
      <c r="F30" s="20"/>
      <c r="G30" s="41" t="s">
        <v>8</v>
      </c>
      <c r="H30" s="41" t="s">
        <v>2</v>
      </c>
      <c r="I30" s="30"/>
      <c r="J30" s="30"/>
      <c r="K30" s="30"/>
      <c r="L30" s="30"/>
      <c r="M30" s="30" t="str">
        <f t="shared" si="0"/>
        <v> </v>
      </c>
      <c r="N30" s="52">
        <v>41682</v>
      </c>
    </row>
    <row r="31" spans="1:14" ht="15.75" thickBot="1">
      <c r="A31" s="53">
        <v>41683</v>
      </c>
      <c r="B31" s="39" t="s">
        <v>10</v>
      </c>
      <c r="C31" s="65" t="s">
        <v>30</v>
      </c>
      <c r="D31" s="65" t="s">
        <v>30</v>
      </c>
      <c r="E31" s="65" t="s">
        <v>30</v>
      </c>
      <c r="F31" s="65" t="s">
        <v>30</v>
      </c>
      <c r="G31" s="65" t="s">
        <v>30</v>
      </c>
      <c r="H31" s="65" t="s">
        <v>30</v>
      </c>
      <c r="I31" s="31" t="s">
        <v>42</v>
      </c>
      <c r="J31" s="31"/>
      <c r="K31" s="31"/>
      <c r="L31" s="31"/>
      <c r="M31" s="31" t="e">
        <f>IF(ISBLANK(I31)," ",IF(I31=C31,"CHECK",IF(I31=D31,"CHECK",IF(I31=E31,"CHECK",IF(I31=G31,"CHECK",IF(I31=#REF!,"CHECK",IF(I31=H31,"CHECK",)))))))</f>
        <v>#REF!</v>
      </c>
      <c r="N31" s="53">
        <v>41683</v>
      </c>
    </row>
    <row r="32" spans="1:14" ht="15">
      <c r="A32" s="63">
        <v>41686</v>
      </c>
      <c r="B32" s="16" t="s">
        <v>1</v>
      </c>
      <c r="C32" s="41" t="s">
        <v>2</v>
      </c>
      <c r="D32" s="81" t="s">
        <v>5</v>
      </c>
      <c r="E32" s="22"/>
      <c r="F32" s="51" t="s">
        <v>7</v>
      </c>
      <c r="G32" s="41" t="s">
        <v>3</v>
      </c>
      <c r="H32" s="41" t="s">
        <v>8</v>
      </c>
      <c r="I32" s="30" t="s">
        <v>46</v>
      </c>
      <c r="J32" s="32"/>
      <c r="K32" s="32"/>
      <c r="L32" s="32"/>
      <c r="M32" s="32">
        <f t="shared" si="0"/>
        <v>0</v>
      </c>
      <c r="N32" s="63">
        <v>41686</v>
      </c>
    </row>
    <row r="33" spans="1:14" ht="15">
      <c r="A33" s="63">
        <v>41687</v>
      </c>
      <c r="B33" s="9" t="s">
        <v>9</v>
      </c>
      <c r="C33" s="41" t="s">
        <v>8</v>
      </c>
      <c r="D33" s="81" t="s">
        <v>2</v>
      </c>
      <c r="E33" s="22"/>
      <c r="F33" s="41" t="s">
        <v>5</v>
      </c>
      <c r="G33" s="41" t="s">
        <v>4</v>
      </c>
      <c r="H33" s="41" t="s">
        <v>3</v>
      </c>
      <c r="I33" s="30" t="s">
        <v>45</v>
      </c>
      <c r="J33" s="30"/>
      <c r="K33" s="30"/>
      <c r="L33" s="30"/>
      <c r="M33" s="30">
        <f t="shared" si="0"/>
        <v>0</v>
      </c>
      <c r="N33" s="63">
        <v>41687</v>
      </c>
    </row>
    <row r="34" spans="1:14" ht="15">
      <c r="A34" s="63">
        <v>41688</v>
      </c>
      <c r="B34" s="9" t="s">
        <v>11</v>
      </c>
      <c r="C34" s="15" t="s">
        <v>3</v>
      </c>
      <c r="D34" s="81" t="s">
        <v>8</v>
      </c>
      <c r="E34" s="22"/>
      <c r="F34" s="41" t="s">
        <v>2</v>
      </c>
      <c r="G34" s="15" t="s">
        <v>5</v>
      </c>
      <c r="H34" s="15" t="s">
        <v>4</v>
      </c>
      <c r="I34" s="30" t="s">
        <v>47</v>
      </c>
      <c r="J34" s="30"/>
      <c r="K34" s="30"/>
      <c r="L34" s="30"/>
      <c r="M34" s="30">
        <f t="shared" si="0"/>
        <v>0</v>
      </c>
      <c r="N34" s="63">
        <v>41688</v>
      </c>
    </row>
    <row r="35" spans="1:14" ht="15">
      <c r="A35" s="63">
        <v>41689</v>
      </c>
      <c r="B35" s="10" t="s">
        <v>13</v>
      </c>
      <c r="C35" s="15" t="s">
        <v>4</v>
      </c>
      <c r="D35" s="81" t="s">
        <v>3</v>
      </c>
      <c r="E35" s="22"/>
      <c r="F35" s="41" t="s">
        <v>8</v>
      </c>
      <c r="G35" s="15" t="s">
        <v>2</v>
      </c>
      <c r="H35" s="15" t="s">
        <v>5</v>
      </c>
      <c r="I35" s="30" t="s">
        <v>48</v>
      </c>
      <c r="J35" s="30"/>
      <c r="K35" s="30"/>
      <c r="L35" s="30"/>
      <c r="M35" s="30">
        <f t="shared" si="0"/>
        <v>0</v>
      </c>
      <c r="N35" s="63">
        <v>41689</v>
      </c>
    </row>
    <row r="36" spans="1:14" ht="15.75" thickBot="1">
      <c r="A36" s="64">
        <v>41690</v>
      </c>
      <c r="B36" s="11" t="s">
        <v>10</v>
      </c>
      <c r="C36" s="42" t="s">
        <v>44</v>
      </c>
      <c r="D36" s="82" t="s">
        <v>7</v>
      </c>
      <c r="E36" s="23"/>
      <c r="F36" s="42" t="s">
        <v>3</v>
      </c>
      <c r="G36" s="42" t="s">
        <v>8</v>
      </c>
      <c r="H36" s="42" t="s">
        <v>2</v>
      </c>
      <c r="I36" s="31"/>
      <c r="J36" s="31"/>
      <c r="K36" s="31"/>
      <c r="L36" s="31"/>
      <c r="M36" s="31" t="str">
        <f t="shared" si="0"/>
        <v> </v>
      </c>
      <c r="N36" s="64">
        <v>41690</v>
      </c>
    </row>
    <row r="37" spans="1:14" ht="15">
      <c r="A37" s="52">
        <v>41693</v>
      </c>
      <c r="B37" s="36" t="s">
        <v>1</v>
      </c>
      <c r="C37" s="15" t="s">
        <v>2</v>
      </c>
      <c r="D37" s="94" t="s">
        <v>5</v>
      </c>
      <c r="E37" s="22"/>
      <c r="F37" s="41" t="s">
        <v>4</v>
      </c>
      <c r="G37" s="41" t="s">
        <v>7</v>
      </c>
      <c r="H37" s="41" t="s">
        <v>8</v>
      </c>
      <c r="I37" s="30" t="s">
        <v>3</v>
      </c>
      <c r="J37" s="32" t="s">
        <v>5</v>
      </c>
      <c r="K37" s="32" t="s">
        <v>6</v>
      </c>
      <c r="L37" s="32" t="s">
        <v>46</v>
      </c>
      <c r="M37" s="32">
        <f t="shared" si="0"/>
        <v>0</v>
      </c>
      <c r="N37" s="52">
        <v>41693</v>
      </c>
    </row>
    <row r="38" spans="1:14" ht="15">
      <c r="A38" s="52">
        <v>41694</v>
      </c>
      <c r="B38" s="37" t="s">
        <v>9</v>
      </c>
      <c r="C38" s="61" t="s">
        <v>44</v>
      </c>
      <c r="D38" s="70" t="s">
        <v>2</v>
      </c>
      <c r="E38" s="22"/>
      <c r="F38" s="95" t="s">
        <v>40</v>
      </c>
      <c r="G38" s="96" t="s">
        <v>40</v>
      </c>
      <c r="H38" s="96" t="s">
        <v>40</v>
      </c>
      <c r="I38" s="30" t="s">
        <v>3</v>
      </c>
      <c r="J38" s="30" t="s">
        <v>5</v>
      </c>
      <c r="K38" s="30" t="s">
        <v>6</v>
      </c>
      <c r="L38" s="30" t="s">
        <v>45</v>
      </c>
      <c r="M38" s="30">
        <f t="shared" si="0"/>
        <v>0</v>
      </c>
      <c r="N38" s="52">
        <v>41694</v>
      </c>
    </row>
    <row r="39" spans="1:14" ht="15">
      <c r="A39" s="52">
        <v>41695</v>
      </c>
      <c r="B39" s="37" t="s">
        <v>11</v>
      </c>
      <c r="C39" s="15" t="s">
        <v>3</v>
      </c>
      <c r="D39" s="70" t="s">
        <v>8</v>
      </c>
      <c r="E39" s="22"/>
      <c r="F39" s="41" t="s">
        <v>2</v>
      </c>
      <c r="G39" s="61" t="s">
        <v>5</v>
      </c>
      <c r="H39" s="15" t="s">
        <v>7</v>
      </c>
      <c r="I39" s="30" t="s">
        <v>3</v>
      </c>
      <c r="J39" s="30" t="s">
        <v>5</v>
      </c>
      <c r="K39" s="30" t="s">
        <v>6</v>
      </c>
      <c r="L39" s="30" t="s">
        <v>51</v>
      </c>
      <c r="M39" s="30" t="str">
        <f t="shared" si="0"/>
        <v>CHECK</v>
      </c>
      <c r="N39" s="52">
        <v>41695</v>
      </c>
    </row>
    <row r="40" spans="1:14" ht="15">
      <c r="A40" s="52">
        <v>41696</v>
      </c>
      <c r="B40" s="38" t="s">
        <v>13</v>
      </c>
      <c r="C40" s="15" t="s">
        <v>4</v>
      </c>
      <c r="D40" s="70" t="s">
        <v>7</v>
      </c>
      <c r="E40" s="22"/>
      <c r="F40" s="41" t="s">
        <v>8</v>
      </c>
      <c r="G40" s="15" t="s">
        <v>2</v>
      </c>
      <c r="H40" s="61" t="s">
        <v>5</v>
      </c>
      <c r="I40" s="30" t="s">
        <v>3</v>
      </c>
      <c r="J40" s="30" t="s">
        <v>5</v>
      </c>
      <c r="K40" s="30" t="s">
        <v>6</v>
      </c>
      <c r="L40" s="30"/>
      <c r="M40" s="30">
        <f t="shared" si="0"/>
        <v>0</v>
      </c>
      <c r="N40" s="52">
        <v>41696</v>
      </c>
    </row>
    <row r="41" spans="1:14" ht="15.75" thickBot="1">
      <c r="A41" s="53">
        <v>41697</v>
      </c>
      <c r="B41" s="39" t="s">
        <v>10</v>
      </c>
      <c r="C41" s="86" t="s">
        <v>44</v>
      </c>
      <c r="D41" s="71" t="s">
        <v>4</v>
      </c>
      <c r="E41" s="23"/>
      <c r="F41" s="42" t="s">
        <v>7</v>
      </c>
      <c r="G41" s="42" t="s">
        <v>8</v>
      </c>
      <c r="H41" s="42" t="s">
        <v>2</v>
      </c>
      <c r="I41" s="31" t="s">
        <v>3</v>
      </c>
      <c r="J41" s="31" t="s">
        <v>5</v>
      </c>
      <c r="K41" s="31" t="s">
        <v>6</v>
      </c>
      <c r="L41" s="31"/>
      <c r="M41" s="31">
        <f t="shared" si="0"/>
        <v>0</v>
      </c>
      <c r="N41" s="53">
        <v>41697</v>
      </c>
    </row>
    <row r="42" spans="1:14" ht="15">
      <c r="A42" s="80">
        <v>41700</v>
      </c>
      <c r="B42" s="60" t="s">
        <v>1</v>
      </c>
      <c r="C42" s="68" t="s">
        <v>2</v>
      </c>
      <c r="D42" s="84" t="s">
        <v>5</v>
      </c>
      <c r="E42" s="45"/>
      <c r="F42" s="54" t="s">
        <v>4</v>
      </c>
      <c r="G42" s="41" t="s">
        <v>3</v>
      </c>
      <c r="H42" s="41" t="s">
        <v>8</v>
      </c>
      <c r="I42" s="30" t="s">
        <v>46</v>
      </c>
      <c r="J42" s="32"/>
      <c r="K42" s="32"/>
      <c r="L42" s="32"/>
      <c r="M42" s="32">
        <f t="shared" si="0"/>
        <v>0</v>
      </c>
      <c r="N42" s="80">
        <v>41700</v>
      </c>
    </row>
    <row r="43" spans="1:14" ht="15">
      <c r="A43" s="80">
        <v>41701</v>
      </c>
      <c r="B43" s="9" t="s">
        <v>9</v>
      </c>
      <c r="C43" s="15" t="s">
        <v>8</v>
      </c>
      <c r="D43" s="83" t="s">
        <v>2</v>
      </c>
      <c r="E43" s="22"/>
      <c r="F43" s="15" t="s">
        <v>5</v>
      </c>
      <c r="G43" s="15" t="s">
        <v>4</v>
      </c>
      <c r="H43" s="15" t="s">
        <v>3</v>
      </c>
      <c r="I43" s="30" t="s">
        <v>45</v>
      </c>
      <c r="J43" s="30"/>
      <c r="K43" s="30"/>
      <c r="L43" s="30"/>
      <c r="M43" s="30">
        <f t="shared" si="0"/>
        <v>0</v>
      </c>
      <c r="N43" s="80">
        <v>41701</v>
      </c>
    </row>
    <row r="44" spans="1:14" ht="15">
      <c r="A44" s="80">
        <v>41702</v>
      </c>
      <c r="B44" s="9" t="s">
        <v>11</v>
      </c>
      <c r="C44" s="41" t="s">
        <v>3</v>
      </c>
      <c r="D44" s="81" t="s">
        <v>8</v>
      </c>
      <c r="E44" s="22"/>
      <c r="F44" s="26" t="s">
        <v>2</v>
      </c>
      <c r="G44" s="15" t="s">
        <v>5</v>
      </c>
      <c r="H44" s="15" t="s">
        <v>4</v>
      </c>
      <c r="I44" s="30" t="s">
        <v>47</v>
      </c>
      <c r="J44" s="30"/>
      <c r="K44" s="30"/>
      <c r="L44" s="30"/>
      <c r="M44" s="30">
        <f t="shared" si="0"/>
        <v>0</v>
      </c>
      <c r="N44" s="80">
        <v>41702</v>
      </c>
    </row>
    <row r="45" spans="1:14" ht="15">
      <c r="A45" s="80">
        <v>41703</v>
      </c>
      <c r="B45" s="10" t="s">
        <v>13</v>
      </c>
      <c r="C45" s="41" t="s">
        <v>7</v>
      </c>
      <c r="D45" s="70" t="s">
        <v>3</v>
      </c>
      <c r="E45" s="22"/>
      <c r="F45" s="41" t="s">
        <v>8</v>
      </c>
      <c r="G45" s="41" t="s">
        <v>2</v>
      </c>
      <c r="H45" s="41" t="s">
        <v>5</v>
      </c>
      <c r="I45" s="30" t="s">
        <v>49</v>
      </c>
      <c r="J45" s="30"/>
      <c r="K45" s="30"/>
      <c r="L45" s="30"/>
      <c r="M45" s="30" t="e">
        <f>IF(ISBLANK(I45)," ",IF(I45=C45,"CHECK",IF(I45=#REF!,"CHECK",IF(I45=#REF!,"CHECK",IF(I45=F45,"CHECK",IF(I45=G45,"CHECK",IF(I45=H45,"CHECK",)))))))</f>
        <v>#REF!</v>
      </c>
      <c r="N45" s="80">
        <v>41703</v>
      </c>
    </row>
    <row r="46" spans="1:14" ht="15.75" thickBot="1">
      <c r="A46" s="79">
        <v>41704</v>
      </c>
      <c r="B46" s="11" t="s">
        <v>10</v>
      </c>
      <c r="C46" s="65" t="s">
        <v>30</v>
      </c>
      <c r="D46" s="65" t="s">
        <v>30</v>
      </c>
      <c r="E46" s="75" t="s">
        <v>30</v>
      </c>
      <c r="F46" s="65" t="s">
        <v>30</v>
      </c>
      <c r="G46" s="65" t="s">
        <v>30</v>
      </c>
      <c r="H46" s="65" t="s">
        <v>30</v>
      </c>
      <c r="I46" s="31" t="s">
        <v>41</v>
      </c>
      <c r="J46" s="31"/>
      <c r="K46" s="31"/>
      <c r="L46" s="31"/>
      <c r="M46" s="31">
        <f t="shared" si="0"/>
        <v>0</v>
      </c>
      <c r="N46" s="79">
        <v>41704</v>
      </c>
    </row>
    <row r="47" spans="1:14" ht="15">
      <c r="A47" s="52">
        <v>41707</v>
      </c>
      <c r="B47" s="36" t="s">
        <v>1</v>
      </c>
      <c r="C47" s="24"/>
      <c r="D47" s="72" t="s">
        <v>5</v>
      </c>
      <c r="E47" s="91" t="s">
        <v>4</v>
      </c>
      <c r="F47" s="41" t="s">
        <v>3</v>
      </c>
      <c r="G47" s="62" t="s">
        <v>5</v>
      </c>
      <c r="H47" s="48" t="s">
        <v>7</v>
      </c>
      <c r="I47" s="30" t="s">
        <v>2</v>
      </c>
      <c r="J47" s="32" t="s">
        <v>8</v>
      </c>
      <c r="K47" s="32" t="s">
        <v>50</v>
      </c>
      <c r="L47" s="32"/>
      <c r="M47" s="32">
        <f>IF(ISBLANK(I47)," ",IF(I47=C47,"CHECK",IF(I47=D45,"CHECK",IF(I47=E45,"CHECK",IF(I47=F47,"CHECK",IF(I47=G47,"CHECK",IF(I47=H47,"CHECK",)))))))</f>
        <v>0</v>
      </c>
      <c r="N47" s="52">
        <v>41707</v>
      </c>
    </row>
    <row r="48" spans="1:14" ht="15">
      <c r="A48" s="52">
        <v>41708</v>
      </c>
      <c r="B48" s="37" t="s">
        <v>9</v>
      </c>
      <c r="C48" s="24"/>
      <c r="D48" s="73" t="s">
        <v>4</v>
      </c>
      <c r="E48" s="41" t="s">
        <v>5</v>
      </c>
      <c r="F48" s="41" t="s">
        <v>3</v>
      </c>
      <c r="G48" s="41" t="s">
        <v>7</v>
      </c>
      <c r="H48" s="62" t="s">
        <v>5</v>
      </c>
      <c r="I48" s="30" t="s">
        <v>2</v>
      </c>
      <c r="J48" s="32" t="s">
        <v>8</v>
      </c>
      <c r="K48" s="30"/>
      <c r="L48" s="30"/>
      <c r="M48" s="30">
        <f t="shared" si="0"/>
        <v>0</v>
      </c>
      <c r="N48" s="52">
        <v>41708</v>
      </c>
    </row>
    <row r="49" spans="1:14" ht="15">
      <c r="A49" s="52">
        <v>41709</v>
      </c>
      <c r="B49" s="37" t="s">
        <v>11</v>
      </c>
      <c r="C49" s="24"/>
      <c r="D49" s="99" t="s">
        <v>5</v>
      </c>
      <c r="E49" s="41" t="s">
        <v>4</v>
      </c>
      <c r="F49" s="41" t="s">
        <v>3</v>
      </c>
      <c r="G49" s="15" t="s">
        <v>5</v>
      </c>
      <c r="H49" s="15" t="s">
        <v>7</v>
      </c>
      <c r="I49" s="30" t="s">
        <v>2</v>
      </c>
      <c r="J49" s="32" t="s">
        <v>8</v>
      </c>
      <c r="K49" s="30"/>
      <c r="L49" s="30"/>
      <c r="M49" s="30">
        <f t="shared" si="0"/>
        <v>0</v>
      </c>
      <c r="N49" s="52">
        <v>41709</v>
      </c>
    </row>
    <row r="50" spans="1:14" ht="15">
      <c r="A50" s="52">
        <v>41710</v>
      </c>
      <c r="B50" s="38" t="s">
        <v>13</v>
      </c>
      <c r="C50" s="24"/>
      <c r="D50" s="73" t="s">
        <v>3</v>
      </c>
      <c r="E50" s="62" t="s">
        <v>5</v>
      </c>
      <c r="F50" s="41" t="s">
        <v>7</v>
      </c>
      <c r="G50" s="15" t="s">
        <v>5</v>
      </c>
      <c r="H50" s="15" t="s">
        <v>4</v>
      </c>
      <c r="I50" s="30" t="s">
        <v>2</v>
      </c>
      <c r="J50" s="32" t="s">
        <v>8</v>
      </c>
      <c r="K50" s="30" t="s">
        <v>49</v>
      </c>
      <c r="L50" s="30"/>
      <c r="M50" s="30">
        <f t="shared" si="0"/>
        <v>0</v>
      </c>
      <c r="N50" s="52">
        <v>41710</v>
      </c>
    </row>
    <row r="51" spans="1:14" ht="15.75" thickBot="1">
      <c r="A51" s="53">
        <v>41711</v>
      </c>
      <c r="B51" s="39" t="s">
        <v>10</v>
      </c>
      <c r="C51" s="25"/>
      <c r="D51" s="74" t="s">
        <v>7</v>
      </c>
      <c r="E51" s="42" t="s">
        <v>3</v>
      </c>
      <c r="F51" s="86" t="s">
        <v>5</v>
      </c>
      <c r="G51" s="42" t="s">
        <v>4</v>
      </c>
      <c r="H51" s="42" t="s">
        <v>5</v>
      </c>
      <c r="I51" s="31" t="s">
        <v>2</v>
      </c>
      <c r="J51" s="31" t="s">
        <v>8</v>
      </c>
      <c r="K51" s="31"/>
      <c r="L51" s="31"/>
      <c r="M51" s="31"/>
      <c r="N51" s="53">
        <v>41711</v>
      </c>
    </row>
    <row r="52" spans="1:14" ht="15">
      <c r="A52" s="52">
        <v>41714</v>
      </c>
      <c r="B52" s="16" t="s">
        <v>1</v>
      </c>
      <c r="C52" s="66"/>
      <c r="D52" s="72" t="s">
        <v>5</v>
      </c>
      <c r="E52" s="68" t="s">
        <v>4</v>
      </c>
      <c r="F52" s="100" t="s">
        <v>3</v>
      </c>
      <c r="G52" s="54" t="s">
        <v>8</v>
      </c>
      <c r="H52" s="54" t="s">
        <v>2</v>
      </c>
      <c r="I52" s="32" t="s">
        <v>46</v>
      </c>
      <c r="J52" s="32"/>
      <c r="K52" s="32"/>
      <c r="L52" s="32"/>
      <c r="M52" s="32"/>
      <c r="N52" s="52">
        <v>41714</v>
      </c>
    </row>
    <row r="53" spans="1:14" ht="15">
      <c r="A53" s="52">
        <v>41715</v>
      </c>
      <c r="B53" s="9" t="s">
        <v>9</v>
      </c>
      <c r="C53" s="67"/>
      <c r="D53" s="73" t="s">
        <v>2</v>
      </c>
      <c r="E53" s="68" t="s">
        <v>5</v>
      </c>
      <c r="F53" s="15" t="s">
        <v>7</v>
      </c>
      <c r="G53" s="15" t="s">
        <v>3</v>
      </c>
      <c r="H53" s="15" t="s">
        <v>8</v>
      </c>
      <c r="I53" s="30" t="s">
        <v>45</v>
      </c>
      <c r="J53" s="30"/>
      <c r="K53" s="30"/>
      <c r="L53" s="30"/>
      <c r="M53" s="30"/>
      <c r="N53" s="52">
        <v>41715</v>
      </c>
    </row>
    <row r="54" spans="1:14" ht="15">
      <c r="A54" s="52">
        <v>41716</v>
      </c>
      <c r="B54" s="9" t="s">
        <v>11</v>
      </c>
      <c r="C54" s="24"/>
      <c r="D54" s="73" t="s">
        <v>8</v>
      </c>
      <c r="E54" s="68" t="s">
        <v>2</v>
      </c>
      <c r="F54" s="26" t="s">
        <v>5</v>
      </c>
      <c r="G54" s="15" t="s">
        <v>4</v>
      </c>
      <c r="H54" s="15" t="s">
        <v>3</v>
      </c>
      <c r="I54" s="30" t="s">
        <v>47</v>
      </c>
      <c r="J54" s="30"/>
      <c r="K54" s="30"/>
      <c r="L54" s="30"/>
      <c r="M54" s="30"/>
      <c r="N54" s="52">
        <v>41716</v>
      </c>
    </row>
    <row r="55" spans="1:14" ht="15">
      <c r="A55" s="52">
        <v>41717</v>
      </c>
      <c r="B55" s="10" t="s">
        <v>13</v>
      </c>
      <c r="C55" s="24"/>
      <c r="D55" s="73" t="s">
        <v>3</v>
      </c>
      <c r="E55" s="68" t="s">
        <v>8</v>
      </c>
      <c r="F55" s="15" t="s">
        <v>2</v>
      </c>
      <c r="G55" s="15" t="s">
        <v>5</v>
      </c>
      <c r="H55" s="15" t="s">
        <v>7</v>
      </c>
      <c r="I55" s="30" t="s">
        <v>49</v>
      </c>
      <c r="J55" s="30"/>
      <c r="K55" s="30"/>
      <c r="L55" s="30"/>
      <c r="M55" s="30"/>
      <c r="N55" s="52">
        <v>41717</v>
      </c>
    </row>
    <row r="56" spans="1:14" ht="15.75" thickBot="1">
      <c r="A56" s="53">
        <v>41718</v>
      </c>
      <c r="B56" s="11" t="s">
        <v>10</v>
      </c>
      <c r="C56" s="25"/>
      <c r="D56" s="74" t="s">
        <v>4</v>
      </c>
      <c r="E56" s="69" t="s">
        <v>3</v>
      </c>
      <c r="F56" s="19" t="s">
        <v>8</v>
      </c>
      <c r="G56" s="19" t="s">
        <v>2</v>
      </c>
      <c r="H56" s="40" t="s">
        <v>5</v>
      </c>
      <c r="I56" s="31"/>
      <c r="J56" s="31"/>
      <c r="K56" s="31"/>
      <c r="L56" s="31"/>
      <c r="M56" s="31"/>
      <c r="N56" s="53">
        <v>41718</v>
      </c>
    </row>
    <row r="57" spans="1:14" ht="15">
      <c r="A57" s="52">
        <v>41721</v>
      </c>
      <c r="B57" s="36" t="s">
        <v>1</v>
      </c>
      <c r="C57" s="24"/>
      <c r="D57" s="73" t="s">
        <v>5</v>
      </c>
      <c r="E57" s="26" t="s">
        <v>7</v>
      </c>
      <c r="F57" s="51" t="s">
        <v>3</v>
      </c>
      <c r="G57" s="41" t="s">
        <v>8</v>
      </c>
      <c r="H57" s="41" t="s">
        <v>2</v>
      </c>
      <c r="I57" s="32" t="s">
        <v>46</v>
      </c>
      <c r="J57" s="32"/>
      <c r="K57" s="32"/>
      <c r="L57" s="32"/>
      <c r="M57" s="32"/>
      <c r="N57" s="52">
        <v>41721</v>
      </c>
    </row>
    <row r="58" spans="1:14" ht="15">
      <c r="A58" s="52">
        <v>41722</v>
      </c>
      <c r="B58" s="37" t="s">
        <v>9</v>
      </c>
      <c r="C58" s="24"/>
      <c r="D58" s="73" t="s">
        <v>2</v>
      </c>
      <c r="E58" s="15" t="s">
        <v>5</v>
      </c>
      <c r="F58" s="41" t="s">
        <v>7</v>
      </c>
      <c r="G58" s="41" t="s">
        <v>3</v>
      </c>
      <c r="H58" s="41" t="s">
        <v>8</v>
      </c>
      <c r="I58" s="30" t="s">
        <v>45</v>
      </c>
      <c r="J58" s="30"/>
      <c r="K58" s="30"/>
      <c r="L58" s="30"/>
      <c r="M58" s="30"/>
      <c r="N58" s="52">
        <v>41722</v>
      </c>
    </row>
    <row r="59" spans="1:14" ht="15">
      <c r="A59" s="52">
        <v>41723</v>
      </c>
      <c r="B59" s="37" t="s">
        <v>11</v>
      </c>
      <c r="C59" s="24"/>
      <c r="D59" s="73" t="s">
        <v>8</v>
      </c>
      <c r="E59" s="15" t="s">
        <v>2</v>
      </c>
      <c r="F59" s="15" t="s">
        <v>5</v>
      </c>
      <c r="G59" s="15" t="s">
        <v>4</v>
      </c>
      <c r="H59" s="15" t="s">
        <v>3</v>
      </c>
      <c r="I59" s="30" t="s">
        <v>47</v>
      </c>
      <c r="J59" s="30"/>
      <c r="K59" s="30"/>
      <c r="L59" s="30"/>
      <c r="M59" s="30"/>
      <c r="N59" s="52">
        <v>41723</v>
      </c>
    </row>
    <row r="60" spans="1:14" ht="15">
      <c r="A60" s="52">
        <v>41724</v>
      </c>
      <c r="B60" s="38" t="s">
        <v>13</v>
      </c>
      <c r="C60" s="24"/>
      <c r="D60" s="73" t="s">
        <v>3</v>
      </c>
      <c r="E60" s="15" t="s">
        <v>8</v>
      </c>
      <c r="F60" s="15" t="s">
        <v>2</v>
      </c>
      <c r="G60" s="15" t="s">
        <v>5</v>
      </c>
      <c r="H60" s="15" t="s">
        <v>4</v>
      </c>
      <c r="I60" s="30" t="s">
        <v>49</v>
      </c>
      <c r="J60" s="30"/>
      <c r="K60" s="30"/>
      <c r="L60" s="30"/>
      <c r="M60" s="30"/>
      <c r="N60" s="52">
        <v>41724</v>
      </c>
    </row>
    <row r="61" spans="1:14" ht="16.5" customHeight="1" thickBot="1">
      <c r="A61" s="53">
        <v>41725</v>
      </c>
      <c r="B61" s="39" t="s">
        <v>10</v>
      </c>
      <c r="C61" s="65" t="s">
        <v>30</v>
      </c>
      <c r="D61" s="65" t="s">
        <v>30</v>
      </c>
      <c r="E61" s="65" t="s">
        <v>30</v>
      </c>
      <c r="F61" s="65" t="s">
        <v>30</v>
      </c>
      <c r="G61" s="65" t="s">
        <v>30</v>
      </c>
      <c r="H61" s="65" t="s">
        <v>30</v>
      </c>
      <c r="I61" s="31" t="s">
        <v>42</v>
      </c>
      <c r="J61" s="31"/>
      <c r="K61" s="31"/>
      <c r="L61" s="31"/>
      <c r="M61" s="31"/>
      <c r="N61" s="53">
        <v>41725</v>
      </c>
    </row>
    <row r="62" spans="1:14" ht="15">
      <c r="A62" s="4"/>
      <c r="B62" s="18"/>
      <c r="C62" s="47" t="s">
        <v>24</v>
      </c>
      <c r="D62" s="47" t="s">
        <v>54</v>
      </c>
      <c r="E62" s="47" t="s">
        <v>20</v>
      </c>
      <c r="F62" s="47" t="s">
        <v>21</v>
      </c>
      <c r="G62" s="47" t="s">
        <v>22</v>
      </c>
      <c r="H62" s="47" t="s">
        <v>23</v>
      </c>
      <c r="I62" s="12" t="s">
        <v>14</v>
      </c>
      <c r="J62" s="18"/>
      <c r="K62" s="18"/>
      <c r="L62" s="18"/>
      <c r="M62" s="18"/>
      <c r="N62" s="4"/>
    </row>
    <row r="63" spans="1:14" ht="15">
      <c r="A63" s="3"/>
      <c r="B63" s="13" t="s">
        <v>5</v>
      </c>
      <c r="C63" s="14">
        <v>9</v>
      </c>
      <c r="D63" s="97" t="s">
        <v>55</v>
      </c>
      <c r="E63" s="14">
        <f aca="true" t="shared" si="1" ref="E63:E69">COUNTIF($E$2:$E$61,B63)</f>
        <v>10</v>
      </c>
      <c r="F63" s="14">
        <f aca="true" t="shared" si="2" ref="F63:F69">COUNTIF($F$2:$F$61,B63)</f>
        <v>9</v>
      </c>
      <c r="G63" s="14">
        <f aca="true" t="shared" si="3" ref="G63:G69">COUNTIF($G$2:$G$61,B63)</f>
        <v>10</v>
      </c>
      <c r="H63" s="14">
        <f aca="true" t="shared" si="4" ref="H63:H69">COUNTIF($H$2:$H$61,B63)</f>
        <v>9</v>
      </c>
      <c r="I63" s="2">
        <f>SUM(C63:H63)</f>
        <v>47</v>
      </c>
      <c r="J63" s="15"/>
      <c r="K63" s="15"/>
      <c r="L63" s="15"/>
      <c r="M63" s="15"/>
      <c r="N63" s="3"/>
    </row>
    <row r="64" spans="1:14" ht="15">
      <c r="A64" s="1"/>
      <c r="B64" s="13" t="s">
        <v>2</v>
      </c>
      <c r="C64" s="14">
        <f aca="true" t="shared" si="5" ref="C64:C69">COUNTIF($C$2:$C$61,B64)</f>
        <v>9</v>
      </c>
      <c r="D64" s="98" t="s">
        <v>56</v>
      </c>
      <c r="E64" s="14">
        <f t="shared" si="1"/>
        <v>8</v>
      </c>
      <c r="F64" s="14">
        <f t="shared" si="2"/>
        <v>9</v>
      </c>
      <c r="G64" s="14">
        <f t="shared" si="3"/>
        <v>7</v>
      </c>
      <c r="H64" s="14">
        <f t="shared" si="4"/>
        <v>7</v>
      </c>
      <c r="I64" s="2">
        <f aca="true" t="shared" si="6" ref="I64:I69">SUM(C64:H64)</f>
        <v>40</v>
      </c>
      <c r="J64" s="15"/>
      <c r="K64" s="15"/>
      <c r="L64" s="15"/>
      <c r="M64" s="15"/>
      <c r="N64" s="1"/>
    </row>
    <row r="65" spans="1:14" ht="15">
      <c r="A65" s="1"/>
      <c r="B65" s="13" t="s">
        <v>3</v>
      </c>
      <c r="C65" s="14">
        <f t="shared" si="5"/>
        <v>8</v>
      </c>
      <c r="D65" s="98" t="s">
        <v>58</v>
      </c>
      <c r="E65" s="14">
        <f t="shared" si="1"/>
        <v>8</v>
      </c>
      <c r="F65" s="14">
        <f t="shared" si="2"/>
        <v>8</v>
      </c>
      <c r="G65" s="14">
        <f t="shared" si="3"/>
        <v>6</v>
      </c>
      <c r="H65" s="14">
        <f t="shared" si="4"/>
        <v>6</v>
      </c>
      <c r="I65" s="2">
        <f t="shared" si="6"/>
        <v>36</v>
      </c>
      <c r="J65" s="15"/>
      <c r="K65" s="15"/>
      <c r="L65" s="15"/>
      <c r="M65" s="15"/>
      <c r="N65" s="1"/>
    </row>
    <row r="66" spans="1:14" ht="15">
      <c r="A66" s="1"/>
      <c r="B66" s="13" t="s">
        <v>8</v>
      </c>
      <c r="C66" s="14">
        <f t="shared" si="5"/>
        <v>8</v>
      </c>
      <c r="D66" s="98" t="s">
        <v>57</v>
      </c>
      <c r="E66" s="14">
        <f t="shared" si="1"/>
        <v>9</v>
      </c>
      <c r="F66" s="14">
        <f t="shared" si="2"/>
        <v>8</v>
      </c>
      <c r="G66" s="14">
        <f t="shared" si="3"/>
        <v>7</v>
      </c>
      <c r="H66" s="14">
        <f t="shared" si="4"/>
        <v>7</v>
      </c>
      <c r="I66" s="2">
        <f t="shared" si="6"/>
        <v>39</v>
      </c>
      <c r="J66" s="15"/>
      <c r="K66" s="15"/>
      <c r="L66" s="15"/>
      <c r="M66" s="15"/>
      <c r="N66" s="1"/>
    </row>
    <row r="67" spans="1:14" ht="15">
      <c r="A67" s="1"/>
      <c r="B67" s="13" t="s">
        <v>4</v>
      </c>
      <c r="C67" s="59">
        <f t="shared" si="5"/>
        <v>4</v>
      </c>
      <c r="D67" s="98" t="s">
        <v>60</v>
      </c>
      <c r="E67" s="14">
        <f t="shared" si="1"/>
        <v>4</v>
      </c>
      <c r="F67" s="14">
        <f t="shared" si="2"/>
        <v>3</v>
      </c>
      <c r="G67" s="14">
        <f t="shared" si="3"/>
        <v>6</v>
      </c>
      <c r="H67" s="14">
        <f t="shared" si="4"/>
        <v>5</v>
      </c>
      <c r="I67" s="2">
        <f t="shared" si="6"/>
        <v>22</v>
      </c>
      <c r="J67" s="15"/>
      <c r="K67" s="15"/>
      <c r="L67" s="15"/>
      <c r="M67" s="15"/>
      <c r="N67" s="1"/>
    </row>
    <row r="68" spans="1:14" ht="15">
      <c r="A68" s="1"/>
      <c r="B68" s="13" t="s">
        <v>7</v>
      </c>
      <c r="C68" s="14">
        <f t="shared" si="5"/>
        <v>3</v>
      </c>
      <c r="D68" s="98" t="s">
        <v>61</v>
      </c>
      <c r="E68" s="14">
        <f t="shared" si="1"/>
        <v>3</v>
      </c>
      <c r="F68" s="14">
        <f t="shared" si="2"/>
        <v>6</v>
      </c>
      <c r="G68" s="14">
        <f t="shared" si="3"/>
        <v>3</v>
      </c>
      <c r="H68" s="14">
        <f t="shared" si="4"/>
        <v>5</v>
      </c>
      <c r="I68" s="2">
        <f t="shared" si="6"/>
        <v>20</v>
      </c>
      <c r="J68" s="15"/>
      <c r="K68" s="15"/>
      <c r="L68" s="15"/>
      <c r="M68" s="15"/>
      <c r="N68" s="1"/>
    </row>
    <row r="69" spans="1:14" ht="15">
      <c r="A69" s="1"/>
      <c r="B69" s="13" t="s">
        <v>6</v>
      </c>
      <c r="C69" s="14">
        <f t="shared" si="5"/>
        <v>0</v>
      </c>
      <c r="D69" s="14">
        <f>COUNTIF($D$2:$D$61,B69)</f>
        <v>0</v>
      </c>
      <c r="E69" s="14">
        <f t="shared" si="1"/>
        <v>0</v>
      </c>
      <c r="F69" s="14">
        <f t="shared" si="2"/>
        <v>0</v>
      </c>
      <c r="G69" s="14">
        <f t="shared" si="3"/>
        <v>0</v>
      </c>
      <c r="H69" s="14">
        <f t="shared" si="4"/>
        <v>0</v>
      </c>
      <c r="I69" s="2">
        <f t="shared" si="6"/>
        <v>0</v>
      </c>
      <c r="J69" s="15"/>
      <c r="K69" s="15"/>
      <c r="L69" s="15"/>
      <c r="M69" s="15"/>
      <c r="N69" s="1"/>
    </row>
  </sheetData>
  <sheetProtection/>
  <printOptions/>
  <pageMargins left="0.45" right="0.45" top="0.85" bottom="0.75" header="0.3" footer="0.3"/>
  <pageSetup horizontalDpi="600" verticalDpi="600" orientation="portrait" r:id="rId1"/>
  <headerFooter>
    <oddHeader>&amp;L&amp;"Arial,Regular"&amp;10 5th grade 9:20-10:00
4th grade 11:00-11:40
2nd grade 11:50-12:30&amp;C&amp;"Arial,Bold"Morrisville Specials Schedule 
2014-2015  Quarter 3&amp;R&amp;"Arial,Regular"&amp;10 1st grade 1:05-1:45
Kindergarten 1:55-2:35
3rd grade 2:55-3:35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view="pageLayout" workbookViewId="0" topLeftCell="A39">
      <selection activeCell="D34" sqref="D34"/>
    </sheetView>
  </sheetViews>
  <sheetFormatPr defaultColWidth="8.8515625" defaultRowHeight="15"/>
  <cols>
    <col min="1" max="1" width="7.421875" style="0" customWidth="1"/>
    <col min="2" max="2" width="5.8515625" style="0" customWidth="1"/>
    <col min="3" max="10" width="8.7109375" style="0" customWidth="1"/>
    <col min="11" max="11" width="16.421875" style="0" customWidth="1"/>
    <col min="12" max="12" width="10.00390625" style="0" customWidth="1"/>
  </cols>
  <sheetData>
    <row r="1" spans="1:11" s="103" customFormat="1" ht="72.75" customHeight="1">
      <c r="A1" s="101" t="s">
        <v>0</v>
      </c>
      <c r="B1" s="101" t="s">
        <v>12</v>
      </c>
      <c r="C1" s="194" t="s">
        <v>117</v>
      </c>
      <c r="D1" s="194" t="s">
        <v>151</v>
      </c>
      <c r="E1" s="214" t="s">
        <v>80</v>
      </c>
      <c r="F1" s="194" t="s">
        <v>81</v>
      </c>
      <c r="G1" s="194" t="s">
        <v>78</v>
      </c>
      <c r="H1" s="123" t="s">
        <v>79</v>
      </c>
      <c r="I1" s="194" t="s">
        <v>118</v>
      </c>
      <c r="J1" s="214" t="s">
        <v>82</v>
      </c>
      <c r="K1" s="102" t="s">
        <v>62</v>
      </c>
    </row>
    <row r="2" spans="1:11" ht="15" hidden="1">
      <c r="A2" s="17">
        <v>42926</v>
      </c>
      <c r="B2" s="137" t="s">
        <v>1</v>
      </c>
      <c r="C2" s="48"/>
      <c r="D2" s="48"/>
      <c r="E2" s="48"/>
      <c r="F2" s="48"/>
      <c r="G2" s="48"/>
      <c r="H2" s="48"/>
      <c r="I2" s="106"/>
      <c r="J2" s="106"/>
      <c r="K2" s="54" t="s">
        <v>128</v>
      </c>
    </row>
    <row r="3" spans="1:11" ht="15" hidden="1">
      <c r="A3" s="17">
        <v>42927</v>
      </c>
      <c r="B3" s="137" t="s">
        <v>9</v>
      </c>
      <c r="C3" s="48"/>
      <c r="D3" s="281" t="s">
        <v>147</v>
      </c>
      <c r="E3" s="282"/>
      <c r="F3" s="282"/>
      <c r="G3" s="283"/>
      <c r="H3" s="113"/>
      <c r="I3" s="129"/>
      <c r="J3" s="129"/>
      <c r="K3" s="54">
        <v>4</v>
      </c>
    </row>
    <row r="4" spans="1:11" ht="15" hidden="1">
      <c r="A4" s="17">
        <v>42928</v>
      </c>
      <c r="B4" s="137" t="s">
        <v>11</v>
      </c>
      <c r="C4" s="113"/>
      <c r="D4" s="284"/>
      <c r="E4" s="285"/>
      <c r="F4" s="285"/>
      <c r="G4" s="286"/>
      <c r="H4" s="48"/>
      <c r="I4" s="106"/>
      <c r="J4" s="106"/>
      <c r="K4" s="54">
        <v>4</v>
      </c>
    </row>
    <row r="5" spans="1:11" ht="15" hidden="1">
      <c r="A5" s="17">
        <v>42929</v>
      </c>
      <c r="B5" s="137" t="s">
        <v>13</v>
      </c>
      <c r="C5" s="113"/>
      <c r="D5" s="287"/>
      <c r="E5" s="288"/>
      <c r="F5" s="288"/>
      <c r="G5" s="289"/>
      <c r="H5" s="48"/>
      <c r="I5" s="106"/>
      <c r="J5" s="106"/>
      <c r="K5" s="54">
        <v>4</v>
      </c>
    </row>
    <row r="6" spans="1:11" ht="15.75" hidden="1" thickBot="1">
      <c r="A6" s="53">
        <v>42930</v>
      </c>
      <c r="B6" s="174" t="s">
        <v>10</v>
      </c>
      <c r="C6" s="49"/>
      <c r="D6" s="49"/>
      <c r="E6" s="49"/>
      <c r="F6" s="49"/>
      <c r="G6" s="49"/>
      <c r="H6" s="49"/>
      <c r="I6" s="107"/>
      <c r="J6" s="107"/>
      <c r="K6" s="50">
        <v>4</v>
      </c>
    </row>
    <row r="7" spans="1:11" ht="15" hidden="1">
      <c r="A7" s="52">
        <v>42933</v>
      </c>
      <c r="B7" s="36" t="s">
        <v>1</v>
      </c>
      <c r="C7" s="48" t="s">
        <v>3</v>
      </c>
      <c r="D7" s="104" t="s">
        <v>8</v>
      </c>
      <c r="E7" s="104" t="s">
        <v>2</v>
      </c>
      <c r="F7" s="113" t="s">
        <v>63</v>
      </c>
      <c r="G7" s="113" t="s">
        <v>5</v>
      </c>
      <c r="H7" s="113" t="s">
        <v>4</v>
      </c>
      <c r="I7" s="129"/>
      <c r="J7" s="129"/>
      <c r="K7" s="100" t="s">
        <v>125</v>
      </c>
    </row>
    <row r="8" spans="1:11" ht="15" hidden="1">
      <c r="A8" s="52">
        <v>42934</v>
      </c>
      <c r="B8" s="175" t="s">
        <v>9</v>
      </c>
      <c r="C8" s="48" t="s">
        <v>4</v>
      </c>
      <c r="D8" s="48" t="s">
        <v>3</v>
      </c>
      <c r="E8" s="48" t="s">
        <v>8</v>
      </c>
      <c r="F8" s="113" t="s">
        <v>2</v>
      </c>
      <c r="G8" s="113" t="s">
        <v>63</v>
      </c>
      <c r="H8" s="113" t="s">
        <v>5</v>
      </c>
      <c r="I8" s="129"/>
      <c r="J8" s="129"/>
      <c r="K8" s="100" t="s">
        <v>125</v>
      </c>
    </row>
    <row r="9" spans="1:11" ht="15" hidden="1">
      <c r="A9" s="52">
        <v>42935</v>
      </c>
      <c r="B9" s="175" t="s">
        <v>11</v>
      </c>
      <c r="C9" s="48" t="s">
        <v>5</v>
      </c>
      <c r="D9" s="48" t="s">
        <v>4</v>
      </c>
      <c r="E9" s="48" t="s">
        <v>3</v>
      </c>
      <c r="F9" s="48" t="s">
        <v>8</v>
      </c>
      <c r="G9" s="113" t="s">
        <v>2</v>
      </c>
      <c r="H9" s="113" t="s">
        <v>63</v>
      </c>
      <c r="I9" s="129"/>
      <c r="J9" s="106"/>
      <c r="K9" s="100" t="s">
        <v>125</v>
      </c>
    </row>
    <row r="10" spans="1:11" ht="15" hidden="1">
      <c r="A10" s="52">
        <v>42936</v>
      </c>
      <c r="B10" s="176" t="s">
        <v>13</v>
      </c>
      <c r="C10" s="48" t="s">
        <v>63</v>
      </c>
      <c r="D10" s="113" t="s">
        <v>5</v>
      </c>
      <c r="E10" s="48" t="s">
        <v>4</v>
      </c>
      <c r="F10" s="113" t="s">
        <v>3</v>
      </c>
      <c r="G10" s="48" t="s">
        <v>8</v>
      </c>
      <c r="H10" s="48" t="s">
        <v>2</v>
      </c>
      <c r="I10" s="106"/>
      <c r="J10" s="106"/>
      <c r="K10" s="100" t="s">
        <v>125</v>
      </c>
    </row>
    <row r="11" spans="1:11" ht="15.75" hidden="1" thickBot="1">
      <c r="A11" s="53">
        <v>42937</v>
      </c>
      <c r="B11" s="177" t="s">
        <v>10</v>
      </c>
      <c r="C11" s="49" t="s">
        <v>2</v>
      </c>
      <c r="D11" s="49" t="s">
        <v>63</v>
      </c>
      <c r="E11" s="49" t="s">
        <v>5</v>
      </c>
      <c r="F11" s="49" t="s">
        <v>4</v>
      </c>
      <c r="G11" s="49" t="s">
        <v>3</v>
      </c>
      <c r="H11" s="49" t="s">
        <v>8</v>
      </c>
      <c r="I11" s="107"/>
      <c r="J11" s="107"/>
      <c r="K11" s="69" t="s">
        <v>125</v>
      </c>
    </row>
    <row r="12" spans="1:11" ht="15" hidden="1">
      <c r="A12" s="63">
        <v>42940</v>
      </c>
      <c r="B12" s="16" t="s">
        <v>1</v>
      </c>
      <c r="C12" s="48" t="s">
        <v>8</v>
      </c>
      <c r="D12" s="104" t="s">
        <v>2</v>
      </c>
      <c r="E12" s="48" t="s">
        <v>63</v>
      </c>
      <c r="F12" s="113" t="s">
        <v>5</v>
      </c>
      <c r="G12" s="48" t="s">
        <v>4</v>
      </c>
      <c r="H12" s="104" t="s">
        <v>3</v>
      </c>
      <c r="I12" s="108"/>
      <c r="J12" s="108"/>
      <c r="K12" s="135">
        <v>4</v>
      </c>
    </row>
    <row r="13" spans="1:11" ht="15" hidden="1">
      <c r="A13" s="63">
        <v>42941</v>
      </c>
      <c r="B13" s="178" t="s">
        <v>9</v>
      </c>
      <c r="C13" s="104" t="s">
        <v>3</v>
      </c>
      <c r="D13" s="48" t="s">
        <v>8</v>
      </c>
      <c r="E13" s="113" t="s">
        <v>2</v>
      </c>
      <c r="F13" s="48" t="s">
        <v>63</v>
      </c>
      <c r="G13" s="48" t="s">
        <v>5</v>
      </c>
      <c r="H13" s="48" t="s">
        <v>4</v>
      </c>
      <c r="I13" s="106"/>
      <c r="J13" s="106"/>
      <c r="K13" s="68">
        <v>4</v>
      </c>
    </row>
    <row r="14" spans="1:11" ht="15" hidden="1">
      <c r="A14" s="63">
        <v>42942</v>
      </c>
      <c r="B14" s="178" t="s">
        <v>11</v>
      </c>
      <c r="C14" s="48" t="s">
        <v>4</v>
      </c>
      <c r="D14" s="48" t="s">
        <v>3</v>
      </c>
      <c r="E14" s="48" t="s">
        <v>8</v>
      </c>
      <c r="F14" s="48" t="s">
        <v>2</v>
      </c>
      <c r="G14" s="48" t="s">
        <v>63</v>
      </c>
      <c r="H14" s="113" t="s">
        <v>5</v>
      </c>
      <c r="I14" s="129"/>
      <c r="J14" s="129"/>
      <c r="K14" s="68">
        <v>4</v>
      </c>
    </row>
    <row r="15" spans="1:11" ht="15" hidden="1">
      <c r="A15" s="63">
        <v>42943</v>
      </c>
      <c r="B15" s="137" t="s">
        <v>13</v>
      </c>
      <c r="C15" s="216" t="s">
        <v>5</v>
      </c>
      <c r="D15" s="216" t="s">
        <v>4</v>
      </c>
      <c r="E15" s="216" t="s">
        <v>3</v>
      </c>
      <c r="F15" s="216" t="s">
        <v>8</v>
      </c>
      <c r="G15" s="216" t="s">
        <v>2</v>
      </c>
      <c r="H15" s="216" t="s">
        <v>63</v>
      </c>
      <c r="I15" s="129"/>
      <c r="J15" s="106"/>
      <c r="K15" s="68">
        <v>4</v>
      </c>
    </row>
    <row r="16" spans="1:11" ht="15.75" hidden="1" thickBot="1">
      <c r="A16" s="64">
        <v>42944</v>
      </c>
      <c r="B16" s="179" t="s">
        <v>10</v>
      </c>
      <c r="C16" s="49" t="s">
        <v>63</v>
      </c>
      <c r="D16" s="49" t="s">
        <v>5</v>
      </c>
      <c r="E16" s="49" t="s">
        <v>4</v>
      </c>
      <c r="F16" s="49" t="s">
        <v>3</v>
      </c>
      <c r="G16" s="49" t="s">
        <v>8</v>
      </c>
      <c r="H16" s="49" t="s">
        <v>2</v>
      </c>
      <c r="I16" s="107"/>
      <c r="J16" s="107"/>
      <c r="K16" s="69">
        <v>4</v>
      </c>
    </row>
    <row r="17" spans="1:11" ht="15" hidden="1">
      <c r="A17" s="52">
        <v>42947</v>
      </c>
      <c r="B17" s="36" t="s">
        <v>1</v>
      </c>
      <c r="C17" s="48" t="s">
        <v>2</v>
      </c>
      <c r="D17" s="48" t="s">
        <v>63</v>
      </c>
      <c r="E17" s="104" t="s">
        <v>5</v>
      </c>
      <c r="F17" s="113" t="s">
        <v>4</v>
      </c>
      <c r="G17" s="134"/>
      <c r="H17" s="134"/>
      <c r="I17" s="113" t="s">
        <v>3</v>
      </c>
      <c r="J17" s="48" t="s">
        <v>8</v>
      </c>
      <c r="K17" s="135" t="s">
        <v>99</v>
      </c>
    </row>
    <row r="18" spans="1:11" ht="15" hidden="1">
      <c r="A18" s="52">
        <v>42948</v>
      </c>
      <c r="B18" s="175" t="s">
        <v>9</v>
      </c>
      <c r="C18" s="48" t="s">
        <v>8</v>
      </c>
      <c r="D18" s="48" t="s">
        <v>2</v>
      </c>
      <c r="E18" s="48" t="s">
        <v>63</v>
      </c>
      <c r="F18" s="48" t="s">
        <v>5</v>
      </c>
      <c r="G18" s="134"/>
      <c r="H18" s="134"/>
      <c r="I18" s="113" t="s">
        <v>4</v>
      </c>
      <c r="J18" s="113" t="s">
        <v>3</v>
      </c>
      <c r="K18" s="135" t="s">
        <v>99</v>
      </c>
    </row>
    <row r="19" spans="1:11" ht="15" hidden="1">
      <c r="A19" s="52">
        <v>42949</v>
      </c>
      <c r="B19" s="175" t="s">
        <v>11</v>
      </c>
      <c r="C19" s="113" t="s">
        <v>3</v>
      </c>
      <c r="D19" s="48" t="s">
        <v>8</v>
      </c>
      <c r="E19" s="48" t="s">
        <v>2</v>
      </c>
      <c r="F19" s="113" t="s">
        <v>63</v>
      </c>
      <c r="G19" s="55"/>
      <c r="H19" s="55"/>
      <c r="I19" s="48" t="s">
        <v>5</v>
      </c>
      <c r="J19" s="48" t="s">
        <v>4</v>
      </c>
      <c r="K19" s="135" t="s">
        <v>99</v>
      </c>
    </row>
    <row r="20" spans="1:11" ht="15" hidden="1">
      <c r="A20" s="52">
        <v>42950</v>
      </c>
      <c r="B20" s="176" t="s">
        <v>13</v>
      </c>
      <c r="C20" s="48" t="s">
        <v>4</v>
      </c>
      <c r="D20" s="113" t="s">
        <v>3</v>
      </c>
      <c r="E20" s="48" t="s">
        <v>8</v>
      </c>
      <c r="F20" s="48" t="s">
        <v>2</v>
      </c>
      <c r="G20" s="110"/>
      <c r="H20" s="110"/>
      <c r="I20" s="48" t="s">
        <v>63</v>
      </c>
      <c r="J20" s="48" t="s">
        <v>5</v>
      </c>
      <c r="K20" s="68" t="s">
        <v>99</v>
      </c>
    </row>
    <row r="21" spans="1:11" ht="15.75" hidden="1" thickBot="1">
      <c r="A21" s="53">
        <v>42951</v>
      </c>
      <c r="B21" s="177" t="s">
        <v>10</v>
      </c>
      <c r="C21" s="49" t="s">
        <v>5</v>
      </c>
      <c r="D21" s="49" t="s">
        <v>4</v>
      </c>
      <c r="E21" s="49" t="s">
        <v>3</v>
      </c>
      <c r="F21" s="49" t="s">
        <v>8</v>
      </c>
      <c r="G21" s="56"/>
      <c r="H21" s="56"/>
      <c r="I21" s="49" t="s">
        <v>2</v>
      </c>
      <c r="J21" s="49" t="s">
        <v>63</v>
      </c>
      <c r="K21" s="69" t="s">
        <v>130</v>
      </c>
    </row>
    <row r="22" spans="1:11" ht="15" hidden="1">
      <c r="A22" s="52">
        <v>42954</v>
      </c>
      <c r="B22" s="16" t="s">
        <v>1</v>
      </c>
      <c r="C22" s="113" t="s">
        <v>63</v>
      </c>
      <c r="D22" s="113" t="s">
        <v>5</v>
      </c>
      <c r="E22" s="48" t="s">
        <v>4</v>
      </c>
      <c r="F22" s="48" t="s">
        <v>3</v>
      </c>
      <c r="G22" s="117"/>
      <c r="H22" s="117"/>
      <c r="I22" s="104" t="s">
        <v>8</v>
      </c>
      <c r="J22" s="104" t="s">
        <v>2</v>
      </c>
      <c r="K22" s="135" t="s">
        <v>133</v>
      </c>
    </row>
    <row r="23" spans="1:11" ht="15" hidden="1">
      <c r="A23" s="52">
        <v>42955</v>
      </c>
      <c r="B23" s="178" t="s">
        <v>9</v>
      </c>
      <c r="C23" s="113" t="s">
        <v>103</v>
      </c>
      <c r="D23" s="48" t="s">
        <v>63</v>
      </c>
      <c r="E23" s="48" t="s">
        <v>5</v>
      </c>
      <c r="F23" s="48" t="s">
        <v>4</v>
      </c>
      <c r="G23" s="55"/>
      <c r="H23" s="55"/>
      <c r="I23" s="48" t="s">
        <v>3</v>
      </c>
      <c r="J23" s="48" t="s">
        <v>8</v>
      </c>
      <c r="K23" s="68" t="s">
        <v>137</v>
      </c>
    </row>
    <row r="24" spans="1:11" ht="15" hidden="1">
      <c r="A24" s="52">
        <v>42956</v>
      </c>
      <c r="B24" s="178" t="s">
        <v>11</v>
      </c>
      <c r="C24" s="48" t="s">
        <v>8</v>
      </c>
      <c r="D24" s="113" t="s">
        <v>103</v>
      </c>
      <c r="E24" s="113" t="s">
        <v>63</v>
      </c>
      <c r="F24" s="48" t="s">
        <v>5</v>
      </c>
      <c r="G24" s="55"/>
      <c r="H24" s="55"/>
      <c r="I24" s="48" t="s">
        <v>4</v>
      </c>
      <c r="J24" s="48" t="s">
        <v>3</v>
      </c>
      <c r="K24" s="68" t="s">
        <v>137</v>
      </c>
    </row>
    <row r="25" spans="1:11" ht="15" hidden="1">
      <c r="A25" s="52">
        <v>42957</v>
      </c>
      <c r="B25" s="137" t="s">
        <v>13</v>
      </c>
      <c r="C25" s="48" t="s">
        <v>3</v>
      </c>
      <c r="D25" s="48" t="s">
        <v>8</v>
      </c>
      <c r="E25" s="113" t="s">
        <v>103</v>
      </c>
      <c r="F25" s="113" t="s">
        <v>63</v>
      </c>
      <c r="G25" s="55"/>
      <c r="H25" s="55"/>
      <c r="I25" s="48" t="s">
        <v>5</v>
      </c>
      <c r="J25" s="48" t="s">
        <v>4</v>
      </c>
      <c r="K25" s="68" t="s">
        <v>137</v>
      </c>
    </row>
    <row r="26" spans="1:11" ht="15.75" hidden="1" thickBot="1">
      <c r="A26" s="53">
        <v>42958</v>
      </c>
      <c r="B26" s="174" t="s">
        <v>10</v>
      </c>
      <c r="C26" s="49" t="s">
        <v>4</v>
      </c>
      <c r="D26" s="49" t="s">
        <v>3</v>
      </c>
      <c r="E26" s="49" t="s">
        <v>8</v>
      </c>
      <c r="F26" s="49" t="s">
        <v>103</v>
      </c>
      <c r="G26" s="56"/>
      <c r="H26" s="56"/>
      <c r="I26" s="49" t="s">
        <v>63</v>
      </c>
      <c r="J26" s="49" t="s">
        <v>5</v>
      </c>
      <c r="K26" s="69" t="s">
        <v>137</v>
      </c>
    </row>
    <row r="27" spans="1:11" ht="15">
      <c r="A27" s="52">
        <v>42961</v>
      </c>
      <c r="B27" s="36" t="s">
        <v>1</v>
      </c>
      <c r="C27" s="48" t="s">
        <v>5</v>
      </c>
      <c r="D27" s="48" t="s">
        <v>4</v>
      </c>
      <c r="E27" s="48" t="s">
        <v>3</v>
      </c>
      <c r="F27" s="48" t="s">
        <v>105</v>
      </c>
      <c r="G27" s="109"/>
      <c r="H27" s="109"/>
      <c r="I27" s="104" t="s">
        <v>2</v>
      </c>
      <c r="J27" s="256" t="s">
        <v>63</v>
      </c>
      <c r="K27" s="135" t="s">
        <v>129</v>
      </c>
    </row>
    <row r="28" spans="1:11" ht="15">
      <c r="A28" s="52">
        <v>42962</v>
      </c>
      <c r="B28" s="175" t="s">
        <v>9</v>
      </c>
      <c r="C28" s="257" t="s">
        <v>63</v>
      </c>
      <c r="D28" s="48" t="s">
        <v>5</v>
      </c>
      <c r="E28" s="48" t="s">
        <v>4</v>
      </c>
      <c r="F28" s="48" t="s">
        <v>3</v>
      </c>
      <c r="G28" s="55"/>
      <c r="H28" s="55"/>
      <c r="I28" s="48" t="s">
        <v>105</v>
      </c>
      <c r="J28" s="48" t="s">
        <v>2</v>
      </c>
      <c r="K28" s="68" t="s">
        <v>129</v>
      </c>
    </row>
    <row r="29" spans="1:11" ht="14.25" customHeight="1">
      <c r="A29" s="52">
        <v>42963</v>
      </c>
      <c r="B29" s="175" t="s">
        <v>11</v>
      </c>
      <c r="C29" s="48" t="s">
        <v>2</v>
      </c>
      <c r="D29" s="257" t="s">
        <v>63</v>
      </c>
      <c r="E29" s="48" t="s">
        <v>5</v>
      </c>
      <c r="F29" s="48" t="s">
        <v>4</v>
      </c>
      <c r="G29" s="55"/>
      <c r="H29" s="55"/>
      <c r="I29" s="48" t="s">
        <v>3</v>
      </c>
      <c r="J29" s="48" t="s">
        <v>105</v>
      </c>
      <c r="K29" s="68" t="s">
        <v>129</v>
      </c>
    </row>
    <row r="30" spans="1:11" ht="15">
      <c r="A30" s="52">
        <v>42964</v>
      </c>
      <c r="B30" s="176" t="s">
        <v>13</v>
      </c>
      <c r="C30" s="48" t="s">
        <v>105</v>
      </c>
      <c r="D30" s="48" t="s">
        <v>2</v>
      </c>
      <c r="E30" s="257" t="s">
        <v>63</v>
      </c>
      <c r="F30" s="48" t="s">
        <v>5</v>
      </c>
      <c r="G30" s="134"/>
      <c r="H30" s="134"/>
      <c r="I30" s="113" t="s">
        <v>4</v>
      </c>
      <c r="J30" s="113" t="s">
        <v>3</v>
      </c>
      <c r="K30" s="68" t="s">
        <v>129</v>
      </c>
    </row>
    <row r="31" spans="1:11" ht="15.75" thickBot="1">
      <c r="A31" s="150">
        <v>42965</v>
      </c>
      <c r="B31" s="180" t="s">
        <v>10</v>
      </c>
      <c r="C31" s="275" t="s">
        <v>77</v>
      </c>
      <c r="D31" s="276"/>
      <c r="E31" s="276"/>
      <c r="F31" s="276"/>
      <c r="G31" s="276"/>
      <c r="H31" s="276"/>
      <c r="I31" s="276"/>
      <c r="J31" s="277"/>
      <c r="K31" s="152"/>
    </row>
    <row r="32" spans="1:11" ht="15">
      <c r="A32" s="63">
        <v>42968</v>
      </c>
      <c r="B32" s="16" t="s">
        <v>1</v>
      </c>
      <c r="C32" s="48" t="s">
        <v>3</v>
      </c>
      <c r="D32" s="113" t="s">
        <v>8</v>
      </c>
      <c r="E32" s="111"/>
      <c r="F32" s="111"/>
      <c r="G32" s="104" t="s">
        <v>2</v>
      </c>
      <c r="H32" s="104" t="s">
        <v>63</v>
      </c>
      <c r="I32" s="104" t="s">
        <v>5</v>
      </c>
      <c r="J32" s="104" t="s">
        <v>4</v>
      </c>
      <c r="K32" s="135" t="s">
        <v>126</v>
      </c>
    </row>
    <row r="33" spans="1:11" ht="15">
      <c r="A33" s="63">
        <v>42969</v>
      </c>
      <c r="B33" s="178" t="s">
        <v>9</v>
      </c>
      <c r="C33" s="48" t="s">
        <v>4</v>
      </c>
      <c r="D33" s="48" t="s">
        <v>3</v>
      </c>
      <c r="E33" s="111"/>
      <c r="F33" s="111"/>
      <c r="G33" s="48" t="s">
        <v>8</v>
      </c>
      <c r="H33" s="48" t="s">
        <v>2</v>
      </c>
      <c r="I33" s="48" t="s">
        <v>63</v>
      </c>
      <c r="J33" s="48" t="s">
        <v>5</v>
      </c>
      <c r="K33" s="68" t="s">
        <v>126</v>
      </c>
    </row>
    <row r="34" spans="1:11" ht="15">
      <c r="A34" s="63">
        <v>42970</v>
      </c>
      <c r="B34" s="181" t="s">
        <v>11</v>
      </c>
      <c r="C34" s="48" t="s">
        <v>5</v>
      </c>
      <c r="D34" s="48" t="s">
        <v>4</v>
      </c>
      <c r="E34" s="111"/>
      <c r="F34" s="111"/>
      <c r="G34" s="48" t="s">
        <v>3</v>
      </c>
      <c r="H34" s="48" t="s">
        <v>8</v>
      </c>
      <c r="I34" s="48" t="s">
        <v>2</v>
      </c>
      <c r="J34" s="48" t="s">
        <v>63</v>
      </c>
      <c r="K34" s="68" t="s">
        <v>126</v>
      </c>
    </row>
    <row r="35" spans="1:11" ht="15">
      <c r="A35" s="63">
        <v>42971</v>
      </c>
      <c r="B35" s="137" t="s">
        <v>13</v>
      </c>
      <c r="C35" s="48" t="s">
        <v>63</v>
      </c>
      <c r="D35" s="48" t="s">
        <v>5</v>
      </c>
      <c r="E35" s="111"/>
      <c r="F35" s="115"/>
      <c r="G35" s="48" t="s">
        <v>4</v>
      </c>
      <c r="H35" s="48" t="s">
        <v>3</v>
      </c>
      <c r="I35" s="48" t="s">
        <v>8</v>
      </c>
      <c r="J35" s="48" t="s">
        <v>2</v>
      </c>
      <c r="K35" s="68" t="s">
        <v>126</v>
      </c>
    </row>
    <row r="36" spans="1:11" ht="15.75" thickBot="1">
      <c r="A36" s="64">
        <v>42972</v>
      </c>
      <c r="B36" s="174" t="s">
        <v>10</v>
      </c>
      <c r="C36" s="49" t="s">
        <v>2</v>
      </c>
      <c r="D36" s="49" t="s">
        <v>63</v>
      </c>
      <c r="E36" s="118"/>
      <c r="F36" s="118"/>
      <c r="G36" s="49" t="s">
        <v>104</v>
      </c>
      <c r="H36" s="49" t="s">
        <v>107</v>
      </c>
      <c r="I36" s="49" t="s">
        <v>121</v>
      </c>
      <c r="J36" s="49" t="s">
        <v>8</v>
      </c>
      <c r="K36" s="69" t="s">
        <v>134</v>
      </c>
    </row>
    <row r="37" spans="1:11" ht="15">
      <c r="A37" s="52">
        <v>42975</v>
      </c>
      <c r="B37" s="36" t="s">
        <v>1</v>
      </c>
      <c r="C37" s="113" t="s">
        <v>8</v>
      </c>
      <c r="D37" s="48" t="s">
        <v>2</v>
      </c>
      <c r="E37" s="111"/>
      <c r="F37" s="115"/>
      <c r="G37" s="113" t="s">
        <v>63</v>
      </c>
      <c r="H37" s="113" t="s">
        <v>104</v>
      </c>
      <c r="I37" s="113" t="s">
        <v>107</v>
      </c>
      <c r="J37" s="48" t="s">
        <v>121</v>
      </c>
      <c r="K37" s="135" t="s">
        <v>100</v>
      </c>
    </row>
    <row r="38" spans="1:11" ht="15">
      <c r="A38" s="52">
        <v>42976</v>
      </c>
      <c r="B38" s="175" t="s">
        <v>9</v>
      </c>
      <c r="C38" s="48" t="s">
        <v>121</v>
      </c>
      <c r="D38" s="48" t="s">
        <v>8</v>
      </c>
      <c r="E38" s="111"/>
      <c r="F38" s="111"/>
      <c r="G38" s="48" t="s">
        <v>2</v>
      </c>
      <c r="H38" s="48" t="s">
        <v>63</v>
      </c>
      <c r="I38" s="48" t="s">
        <v>104</v>
      </c>
      <c r="J38" s="48" t="s">
        <v>107</v>
      </c>
      <c r="K38" s="68" t="s">
        <v>100</v>
      </c>
    </row>
    <row r="39" spans="1:11" ht="15">
      <c r="A39" s="52">
        <v>42977</v>
      </c>
      <c r="B39" s="175" t="s">
        <v>11</v>
      </c>
      <c r="C39" s="48" t="s">
        <v>107</v>
      </c>
      <c r="D39" s="48" t="s">
        <v>121</v>
      </c>
      <c r="E39" s="111"/>
      <c r="F39" s="111"/>
      <c r="G39" s="48" t="s">
        <v>8</v>
      </c>
      <c r="H39" s="113" t="s">
        <v>2</v>
      </c>
      <c r="I39" s="113" t="s">
        <v>63</v>
      </c>
      <c r="J39" s="113" t="s">
        <v>104</v>
      </c>
      <c r="K39" s="68" t="s">
        <v>100</v>
      </c>
    </row>
    <row r="40" spans="1:11" ht="15">
      <c r="A40" s="52">
        <v>42978</v>
      </c>
      <c r="B40" s="176" t="s">
        <v>13</v>
      </c>
      <c r="C40" s="48" t="s">
        <v>104</v>
      </c>
      <c r="D40" s="48" t="s">
        <v>107</v>
      </c>
      <c r="E40" s="111"/>
      <c r="F40" s="111"/>
      <c r="G40" s="113" t="s">
        <v>121</v>
      </c>
      <c r="H40" s="113" t="s">
        <v>8</v>
      </c>
      <c r="I40" s="113" t="s">
        <v>2</v>
      </c>
      <c r="J40" s="48" t="s">
        <v>63</v>
      </c>
      <c r="K40" s="68" t="s">
        <v>100</v>
      </c>
    </row>
    <row r="41" spans="1:11" ht="15.75" thickBot="1">
      <c r="A41" s="53">
        <v>42979</v>
      </c>
      <c r="B41" s="177" t="s">
        <v>10</v>
      </c>
      <c r="C41" s="49" t="s">
        <v>63</v>
      </c>
      <c r="D41" s="49" t="s">
        <v>104</v>
      </c>
      <c r="E41" s="118"/>
      <c r="F41" s="118"/>
      <c r="G41" s="49" t="s">
        <v>107</v>
      </c>
      <c r="H41" s="49" t="s">
        <v>121</v>
      </c>
      <c r="I41" s="49" t="s">
        <v>8</v>
      </c>
      <c r="J41" s="49" t="s">
        <v>2</v>
      </c>
      <c r="K41" s="69" t="s">
        <v>135</v>
      </c>
    </row>
    <row r="42" spans="1:11" ht="15">
      <c r="A42" s="155">
        <v>42982</v>
      </c>
      <c r="B42" s="145" t="s">
        <v>1</v>
      </c>
      <c r="C42" s="278" t="s">
        <v>89</v>
      </c>
      <c r="D42" s="279"/>
      <c r="E42" s="279"/>
      <c r="F42" s="279"/>
      <c r="G42" s="279"/>
      <c r="H42" s="279"/>
      <c r="I42" s="279"/>
      <c r="J42" s="280"/>
      <c r="K42" s="156"/>
    </row>
    <row r="43" spans="1:11" ht="15">
      <c r="A43" s="17">
        <v>42983</v>
      </c>
      <c r="B43" s="178" t="s">
        <v>9</v>
      </c>
      <c r="C43" s="187" t="s">
        <v>2</v>
      </c>
      <c r="D43" s="186" t="s">
        <v>63</v>
      </c>
      <c r="E43" s="111"/>
      <c r="F43" s="130"/>
      <c r="G43" s="186" t="s">
        <v>104</v>
      </c>
      <c r="H43" s="188" t="s">
        <v>107</v>
      </c>
      <c r="I43" s="188" t="s">
        <v>121</v>
      </c>
      <c r="J43" s="188" t="s">
        <v>8</v>
      </c>
      <c r="K43" s="135" t="s">
        <v>136</v>
      </c>
    </row>
    <row r="44" spans="1:11" ht="15">
      <c r="A44" s="17">
        <v>42984</v>
      </c>
      <c r="B44" s="181" t="s">
        <v>11</v>
      </c>
      <c r="C44" s="186" t="s">
        <v>8</v>
      </c>
      <c r="D44" s="186" t="s">
        <v>2</v>
      </c>
      <c r="E44" s="111"/>
      <c r="F44" s="111"/>
      <c r="G44" s="186" t="s">
        <v>63</v>
      </c>
      <c r="H44" s="186" t="s">
        <v>5</v>
      </c>
      <c r="I44" s="186" t="s">
        <v>4</v>
      </c>
      <c r="J44" s="186" t="s">
        <v>3</v>
      </c>
      <c r="K44" s="68" t="s">
        <v>132</v>
      </c>
    </row>
    <row r="45" spans="1:11" ht="15">
      <c r="A45" s="17">
        <v>42985</v>
      </c>
      <c r="B45" s="178" t="s">
        <v>13</v>
      </c>
      <c r="C45" s="186" t="s">
        <v>3</v>
      </c>
      <c r="D45" s="186" t="s">
        <v>8</v>
      </c>
      <c r="E45" s="111"/>
      <c r="F45" s="111"/>
      <c r="G45" s="186" t="s">
        <v>2</v>
      </c>
      <c r="H45" s="186" t="s">
        <v>63</v>
      </c>
      <c r="I45" s="186" t="s">
        <v>5</v>
      </c>
      <c r="J45" s="186" t="s">
        <v>4</v>
      </c>
      <c r="K45" s="68" t="s">
        <v>132</v>
      </c>
    </row>
    <row r="46" spans="1:11" ht="15.75" thickBot="1">
      <c r="A46" s="53">
        <v>42986</v>
      </c>
      <c r="B46" s="189" t="s">
        <v>10</v>
      </c>
      <c r="C46" s="190" t="s">
        <v>4</v>
      </c>
      <c r="D46" s="190" t="s">
        <v>3</v>
      </c>
      <c r="E46" s="191"/>
      <c r="F46" s="191"/>
      <c r="G46" s="190" t="s">
        <v>8</v>
      </c>
      <c r="H46" s="190" t="s">
        <v>2</v>
      </c>
      <c r="I46" s="190" t="s">
        <v>63</v>
      </c>
      <c r="J46" s="190" t="s">
        <v>5</v>
      </c>
      <c r="K46" s="69" t="s">
        <v>132</v>
      </c>
    </row>
    <row r="47" spans="1:11" ht="15">
      <c r="A47" s="153">
        <v>42989</v>
      </c>
      <c r="B47" s="36" t="s">
        <v>1</v>
      </c>
      <c r="C47" s="157"/>
      <c r="D47" s="157"/>
      <c r="E47" t="s">
        <v>5</v>
      </c>
      <c r="F47" s="255" t="s">
        <v>4</v>
      </c>
      <c r="G47" s="255" t="s">
        <v>3</v>
      </c>
      <c r="H47" s="154" t="s">
        <v>8</v>
      </c>
      <c r="I47" s="154" t="s">
        <v>2</v>
      </c>
      <c r="J47" s="154" t="s">
        <v>63</v>
      </c>
      <c r="K47" s="135" t="s">
        <v>131</v>
      </c>
    </row>
    <row r="48" spans="1:11" ht="15">
      <c r="A48" s="153">
        <v>42990</v>
      </c>
      <c r="B48" s="36" t="s">
        <v>9</v>
      </c>
      <c r="C48" s="133"/>
      <c r="D48" s="120"/>
      <c r="E48" s="48" t="s">
        <v>63</v>
      </c>
      <c r="F48" s="15" t="s">
        <v>5</v>
      </c>
      <c r="G48" s="48" t="s">
        <v>4</v>
      </c>
      <c r="H48" s="104" t="s">
        <v>3</v>
      </c>
      <c r="I48" s="104" t="s">
        <v>8</v>
      </c>
      <c r="J48" s="104" t="s">
        <v>103</v>
      </c>
      <c r="K48" s="135" t="s">
        <v>101</v>
      </c>
    </row>
    <row r="49" spans="1:11" ht="15">
      <c r="A49" s="153">
        <v>42991</v>
      </c>
      <c r="B49" s="175" t="s">
        <v>11</v>
      </c>
      <c r="C49" s="67"/>
      <c r="D49" s="133"/>
      <c r="E49" s="48" t="s">
        <v>2</v>
      </c>
      <c r="F49" s="48" t="s">
        <v>63</v>
      </c>
      <c r="G49" s="15" t="s">
        <v>5</v>
      </c>
      <c r="H49" s="104" t="s">
        <v>4</v>
      </c>
      <c r="I49" s="104" t="s">
        <v>3</v>
      </c>
      <c r="J49" s="104" t="s">
        <v>8</v>
      </c>
      <c r="K49" s="68">
        <v>1</v>
      </c>
    </row>
    <row r="50" spans="1:11" ht="15">
      <c r="A50" s="153">
        <v>42992</v>
      </c>
      <c r="B50" s="176" t="s">
        <v>13</v>
      </c>
      <c r="C50" s="133"/>
      <c r="D50" s="67"/>
      <c r="E50" s="257" t="s">
        <v>8</v>
      </c>
      <c r="F50" s="104" t="s">
        <v>2</v>
      </c>
      <c r="G50" s="258" t="s">
        <v>63</v>
      </c>
      <c r="H50" s="116" t="s">
        <v>5</v>
      </c>
      <c r="I50" s="104" t="s">
        <v>4</v>
      </c>
      <c r="J50" s="104" t="s">
        <v>3</v>
      </c>
      <c r="K50" s="68" t="s">
        <v>127</v>
      </c>
    </row>
    <row r="51" spans="1:11" ht="15.75" thickBot="1">
      <c r="A51" s="184">
        <v>42993</v>
      </c>
      <c r="B51" s="177" t="s">
        <v>10</v>
      </c>
      <c r="C51" s="121"/>
      <c r="D51" s="121"/>
      <c r="E51" s="49" t="s">
        <v>3</v>
      </c>
      <c r="F51" s="259" t="s">
        <v>8</v>
      </c>
      <c r="G51" s="49" t="s">
        <v>2</v>
      </c>
      <c r="H51" s="259" t="s">
        <v>63</v>
      </c>
      <c r="I51" s="49" t="s">
        <v>5</v>
      </c>
      <c r="J51" s="49" t="s">
        <v>4</v>
      </c>
      <c r="K51" s="69" t="s">
        <v>127</v>
      </c>
    </row>
    <row r="52" spans="1:11" ht="15">
      <c r="A52" s="105">
        <v>42996</v>
      </c>
      <c r="B52" s="16" t="s">
        <v>1</v>
      </c>
      <c r="C52" s="119"/>
      <c r="D52" s="119"/>
      <c r="E52" s="135" t="s">
        <v>4</v>
      </c>
      <c r="F52" s="113" t="s">
        <v>3</v>
      </c>
      <c r="G52" s="104" t="s">
        <v>8</v>
      </c>
      <c r="H52" s="104" t="s">
        <v>2</v>
      </c>
      <c r="I52" s="104" t="s">
        <v>63</v>
      </c>
      <c r="J52" s="104" t="s">
        <v>5</v>
      </c>
      <c r="K52" s="135" t="s">
        <v>102</v>
      </c>
    </row>
    <row r="53" spans="1:11" ht="15">
      <c r="A53" s="105">
        <v>42997</v>
      </c>
      <c r="B53" s="178" t="s">
        <v>9</v>
      </c>
      <c r="C53" s="67"/>
      <c r="D53" s="67"/>
      <c r="E53" s="48" t="s">
        <v>5</v>
      </c>
      <c r="F53" s="48" t="s">
        <v>4</v>
      </c>
      <c r="G53" s="48" t="s">
        <v>3</v>
      </c>
      <c r="H53" s="104" t="s">
        <v>8</v>
      </c>
      <c r="I53" s="104" t="s">
        <v>2</v>
      </c>
      <c r="J53" s="104" t="s">
        <v>63</v>
      </c>
      <c r="K53" s="135" t="s">
        <v>102</v>
      </c>
    </row>
    <row r="54" spans="1:11" ht="15">
      <c r="A54" s="105">
        <v>42998</v>
      </c>
      <c r="B54" s="178" t="s">
        <v>11</v>
      </c>
      <c r="C54" s="67"/>
      <c r="D54" s="67"/>
      <c r="E54" s="68" t="s">
        <v>63</v>
      </c>
      <c r="F54" s="48" t="s">
        <v>5</v>
      </c>
      <c r="G54" s="48" t="s">
        <v>4</v>
      </c>
      <c r="H54" s="113" t="s">
        <v>3</v>
      </c>
      <c r="I54" s="113" t="s">
        <v>8</v>
      </c>
      <c r="J54" s="113" t="s">
        <v>2</v>
      </c>
      <c r="K54" s="135" t="s">
        <v>102</v>
      </c>
    </row>
    <row r="55" spans="1:11" ht="15">
      <c r="A55" s="105">
        <v>42999</v>
      </c>
      <c r="B55" s="137" t="s">
        <v>13</v>
      </c>
      <c r="C55" s="133"/>
      <c r="D55" s="133"/>
      <c r="E55" s="148" t="s">
        <v>2</v>
      </c>
      <c r="F55" s="48" t="s">
        <v>63</v>
      </c>
      <c r="G55" s="48" t="s">
        <v>5</v>
      </c>
      <c r="H55" s="48" t="s">
        <v>4</v>
      </c>
      <c r="I55" s="48" t="s">
        <v>3</v>
      </c>
      <c r="J55" s="48" t="s">
        <v>8</v>
      </c>
      <c r="K55" s="135" t="s">
        <v>102</v>
      </c>
    </row>
    <row r="56" spans="1:11" ht="15.75" thickBot="1">
      <c r="A56" s="122">
        <v>43000</v>
      </c>
      <c r="B56" s="174" t="s">
        <v>10</v>
      </c>
      <c r="C56" s="121"/>
      <c r="D56" s="121"/>
      <c r="E56" s="69" t="s">
        <v>8</v>
      </c>
      <c r="F56" s="49" t="s">
        <v>2</v>
      </c>
      <c r="G56" s="49" t="s">
        <v>63</v>
      </c>
      <c r="H56" s="49" t="s">
        <v>5</v>
      </c>
      <c r="I56" s="49" t="s">
        <v>4</v>
      </c>
      <c r="J56" s="49" t="s">
        <v>3</v>
      </c>
      <c r="K56" s="69" t="s">
        <v>102</v>
      </c>
    </row>
    <row r="57" spans="1:11" ht="15">
      <c r="A57" s="52">
        <v>43003</v>
      </c>
      <c r="B57" s="36" t="s">
        <v>1</v>
      </c>
      <c r="C57" s="120"/>
      <c r="D57" s="120"/>
      <c r="E57" s="104" t="s">
        <v>3</v>
      </c>
      <c r="F57" s="113" t="s">
        <v>8</v>
      </c>
      <c r="G57" s="113" t="s">
        <v>2</v>
      </c>
      <c r="H57" s="113" t="s">
        <v>63</v>
      </c>
      <c r="I57" s="113" t="s">
        <v>5</v>
      </c>
      <c r="J57" s="48" t="s">
        <v>4</v>
      </c>
      <c r="K57" s="135">
        <v>1</v>
      </c>
    </row>
    <row r="58" spans="1:11" ht="15">
      <c r="A58" s="52">
        <v>43004</v>
      </c>
      <c r="B58" s="175" t="s">
        <v>9</v>
      </c>
      <c r="C58" s="67"/>
      <c r="D58" s="114"/>
      <c r="E58" s="48" t="s">
        <v>4</v>
      </c>
      <c r="F58" s="48" t="s">
        <v>3</v>
      </c>
      <c r="G58" s="48" t="s">
        <v>8</v>
      </c>
      <c r="H58" s="48" t="s">
        <v>2</v>
      </c>
      <c r="I58" s="48" t="s">
        <v>63</v>
      </c>
      <c r="J58" s="48" t="s">
        <v>5</v>
      </c>
      <c r="K58" s="68">
        <v>1</v>
      </c>
    </row>
    <row r="59" spans="1:12" ht="15">
      <c r="A59" s="52">
        <v>43005</v>
      </c>
      <c r="B59" s="175" t="s">
        <v>11</v>
      </c>
      <c r="C59" s="67"/>
      <c r="D59" s="114"/>
      <c r="E59" s="48" t="s">
        <v>5</v>
      </c>
      <c r="F59" s="48" t="s">
        <v>4</v>
      </c>
      <c r="G59" s="48" t="s">
        <v>3</v>
      </c>
      <c r="H59" s="113" t="s">
        <v>8</v>
      </c>
      <c r="I59" s="113" t="s">
        <v>2</v>
      </c>
      <c r="J59" s="113" t="s">
        <v>63</v>
      </c>
      <c r="K59" s="68">
        <v>1</v>
      </c>
      <c r="L59" s="140"/>
    </row>
    <row r="60" spans="1:11" ht="15">
      <c r="A60" s="52">
        <v>43006</v>
      </c>
      <c r="B60" s="176" t="s">
        <v>13</v>
      </c>
      <c r="C60" s="133"/>
      <c r="D60" s="133"/>
      <c r="E60" s="113" t="s">
        <v>63</v>
      </c>
      <c r="F60" s="116" t="s">
        <v>5</v>
      </c>
      <c r="G60" s="48" t="s">
        <v>4</v>
      </c>
      <c r="H60" s="48" t="s">
        <v>3</v>
      </c>
      <c r="I60" s="48" t="s">
        <v>8</v>
      </c>
      <c r="J60" s="48" t="s">
        <v>2</v>
      </c>
      <c r="K60" s="68">
        <v>1</v>
      </c>
    </row>
    <row r="61" spans="1:11" ht="16.5" customHeight="1" thickBot="1">
      <c r="A61" s="150">
        <v>43007</v>
      </c>
      <c r="B61" s="180" t="s">
        <v>10</v>
      </c>
      <c r="C61" s="275" t="s">
        <v>77</v>
      </c>
      <c r="D61" s="276"/>
      <c r="E61" s="276"/>
      <c r="F61" s="276"/>
      <c r="G61" s="276"/>
      <c r="H61" s="276"/>
      <c r="I61" s="276"/>
      <c r="J61" s="277"/>
      <c r="K61" s="152"/>
    </row>
    <row r="62" spans="1:11" ht="15">
      <c r="A62" s="142"/>
      <c r="B62" s="143"/>
      <c r="C62" s="140"/>
      <c r="D62" s="144"/>
      <c r="E62" s="140"/>
      <c r="F62" s="140"/>
      <c r="G62" s="140"/>
      <c r="H62" s="140"/>
      <c r="I62" s="140"/>
      <c r="J62" s="140"/>
      <c r="K62" s="140"/>
    </row>
    <row r="63" spans="1:11" ht="15">
      <c r="A63" s="142"/>
      <c r="B63" s="143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15">
      <c r="A64" s="142"/>
      <c r="B64" s="143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1:11" ht="15">
      <c r="A65" s="142"/>
      <c r="B65" s="143"/>
      <c r="C65" s="140"/>
      <c r="D65" s="140"/>
      <c r="E65" s="140"/>
      <c r="F65" s="140"/>
      <c r="G65" s="140"/>
      <c r="H65" s="140"/>
      <c r="I65" s="140"/>
      <c r="J65" s="140"/>
      <c r="K65" s="140"/>
    </row>
    <row r="66" spans="2:11" ht="16.5" customHeight="1">
      <c r="B66" s="127" t="s">
        <v>3</v>
      </c>
      <c r="C66" s="126">
        <f>COUNTIF(C2:C63,"PE")</f>
        <v>6</v>
      </c>
      <c r="D66" s="126">
        <f aca="true" t="shared" si="0" ref="D66:J66">COUNTIF(D2:D63,"PE")</f>
        <v>6</v>
      </c>
      <c r="E66" s="126">
        <f t="shared" si="0"/>
        <v>6</v>
      </c>
      <c r="F66" s="126">
        <f t="shared" si="0"/>
        <v>6</v>
      </c>
      <c r="G66" s="126">
        <f t="shared" si="0"/>
        <v>5</v>
      </c>
      <c r="H66" s="126">
        <f t="shared" si="0"/>
        <v>5</v>
      </c>
      <c r="I66" s="126">
        <f t="shared" si="0"/>
        <v>5</v>
      </c>
      <c r="J66" s="126">
        <f t="shared" si="0"/>
        <v>6</v>
      </c>
      <c r="K66" s="15">
        <f aca="true" t="shared" si="1" ref="K66:K77">SUM(C66:J66)</f>
        <v>45</v>
      </c>
    </row>
    <row r="67" spans="2:11" ht="16.5" customHeight="1">
      <c r="B67" s="127" t="s">
        <v>121</v>
      </c>
      <c r="C67" s="126">
        <f>COUNTIF(C2:C64,"PE(S)")</f>
        <v>1</v>
      </c>
      <c r="D67" s="126">
        <f aca="true" t="shared" si="2" ref="D67:J67">COUNTIF(D2:D64,"PE(S)")</f>
        <v>1</v>
      </c>
      <c r="E67" s="126">
        <f t="shared" si="2"/>
        <v>0</v>
      </c>
      <c r="F67" s="126">
        <f t="shared" si="2"/>
        <v>0</v>
      </c>
      <c r="G67" s="126">
        <f t="shared" si="2"/>
        <v>1</v>
      </c>
      <c r="H67" s="126">
        <f t="shared" si="2"/>
        <v>1</v>
      </c>
      <c r="I67" s="126">
        <f t="shared" si="2"/>
        <v>2</v>
      </c>
      <c r="J67" s="126">
        <f t="shared" si="2"/>
        <v>1</v>
      </c>
      <c r="K67" s="15">
        <f t="shared" si="1"/>
        <v>7</v>
      </c>
    </row>
    <row r="68" spans="2:11" ht="15">
      <c r="B68" s="127" t="s">
        <v>2</v>
      </c>
      <c r="C68" s="126">
        <f aca="true" t="shared" si="3" ref="C68:J68">COUNTIF(C2:C63,"Art")</f>
        <v>5</v>
      </c>
      <c r="D68" s="126">
        <f t="shared" si="3"/>
        <v>5</v>
      </c>
      <c r="E68" s="126">
        <f t="shared" si="3"/>
        <v>5</v>
      </c>
      <c r="F68" s="126">
        <f t="shared" si="3"/>
        <v>5</v>
      </c>
      <c r="G68" s="126">
        <f t="shared" si="3"/>
        <v>7</v>
      </c>
      <c r="H68" s="126">
        <f t="shared" si="3"/>
        <v>7</v>
      </c>
      <c r="I68" s="126">
        <f t="shared" si="3"/>
        <v>7</v>
      </c>
      <c r="J68" s="126">
        <f t="shared" si="3"/>
        <v>6</v>
      </c>
      <c r="K68" s="15">
        <f t="shared" si="1"/>
        <v>47</v>
      </c>
    </row>
    <row r="69" spans="2:11" ht="15">
      <c r="B69" s="127" t="s">
        <v>103</v>
      </c>
      <c r="C69" s="126">
        <f aca="true" t="shared" si="4" ref="C69:J69">COUNTIF(C2:C64,"Art(S)")</f>
        <v>1</v>
      </c>
      <c r="D69" s="126">
        <f t="shared" si="4"/>
        <v>1</v>
      </c>
      <c r="E69" s="126">
        <f t="shared" si="4"/>
        <v>1</v>
      </c>
      <c r="F69" s="126">
        <f t="shared" si="4"/>
        <v>1</v>
      </c>
      <c r="G69" s="126">
        <f t="shared" si="4"/>
        <v>0</v>
      </c>
      <c r="H69" s="126">
        <f t="shared" si="4"/>
        <v>0</v>
      </c>
      <c r="I69" s="126">
        <f t="shared" si="4"/>
        <v>0</v>
      </c>
      <c r="J69" s="126">
        <f t="shared" si="4"/>
        <v>1</v>
      </c>
      <c r="K69" s="15">
        <f t="shared" si="1"/>
        <v>5</v>
      </c>
    </row>
    <row r="70" spans="2:11" ht="15">
      <c r="B70" s="127" t="s">
        <v>5</v>
      </c>
      <c r="C70" s="126">
        <f aca="true" t="shared" si="5" ref="C70:J70">COUNTIF(C2:C63,"Music")</f>
        <v>5</v>
      </c>
      <c r="D70" s="126">
        <f t="shared" si="5"/>
        <v>5</v>
      </c>
      <c r="E70" s="126">
        <f t="shared" si="5"/>
        <v>7</v>
      </c>
      <c r="F70" s="126">
        <f t="shared" si="5"/>
        <v>7</v>
      </c>
      <c r="G70" s="126">
        <f t="shared" si="5"/>
        <v>4</v>
      </c>
      <c r="H70" s="126">
        <f t="shared" si="5"/>
        <v>5</v>
      </c>
      <c r="I70" s="126">
        <f t="shared" si="5"/>
        <v>6</v>
      </c>
      <c r="J70" s="126">
        <f t="shared" si="5"/>
        <v>6</v>
      </c>
      <c r="K70" s="15">
        <f t="shared" si="1"/>
        <v>45</v>
      </c>
    </row>
    <row r="71" spans="2:11" ht="15">
      <c r="B71" s="163" t="s">
        <v>104</v>
      </c>
      <c r="C71" s="126">
        <f aca="true" t="shared" si="6" ref="C71:J71">COUNTIF(C2:C64,"Music(S)")</f>
        <v>1</v>
      </c>
      <c r="D71" s="126">
        <f t="shared" si="6"/>
        <v>1</v>
      </c>
      <c r="E71" s="126">
        <f t="shared" si="6"/>
        <v>0</v>
      </c>
      <c r="F71" s="126">
        <f t="shared" si="6"/>
        <v>0</v>
      </c>
      <c r="G71" s="126">
        <f t="shared" si="6"/>
        <v>2</v>
      </c>
      <c r="H71" s="126">
        <f t="shared" si="6"/>
        <v>1</v>
      </c>
      <c r="I71" s="126">
        <f t="shared" si="6"/>
        <v>1</v>
      </c>
      <c r="J71" s="126">
        <f t="shared" si="6"/>
        <v>1</v>
      </c>
      <c r="K71" s="15">
        <f t="shared" si="1"/>
        <v>7</v>
      </c>
    </row>
    <row r="72" spans="2:11" ht="15">
      <c r="B72" s="136" t="s">
        <v>8</v>
      </c>
      <c r="C72" s="125">
        <f aca="true" t="shared" si="7" ref="C72:J72">COUNTIF(C2:C63,"Science")</f>
        <v>5</v>
      </c>
      <c r="D72" s="125">
        <f t="shared" si="7"/>
        <v>7</v>
      </c>
      <c r="E72" s="125">
        <f t="shared" si="7"/>
        <v>6</v>
      </c>
      <c r="F72" s="125">
        <f t="shared" si="7"/>
        <v>5</v>
      </c>
      <c r="G72" s="125">
        <f t="shared" si="7"/>
        <v>7</v>
      </c>
      <c r="H72" s="125">
        <f t="shared" si="7"/>
        <v>6</v>
      </c>
      <c r="I72" s="125">
        <f t="shared" si="7"/>
        <v>6</v>
      </c>
      <c r="J72" s="125">
        <f t="shared" si="7"/>
        <v>6</v>
      </c>
      <c r="K72" s="15">
        <f t="shared" si="1"/>
        <v>48</v>
      </c>
    </row>
    <row r="73" spans="2:11" ht="15">
      <c r="B73" s="164" t="s">
        <v>105</v>
      </c>
      <c r="C73" s="125">
        <f aca="true" t="shared" si="8" ref="C73:J73">COUNTIF(C2:C64,"Science(S)")</f>
        <v>1</v>
      </c>
      <c r="D73" s="125">
        <f t="shared" si="8"/>
        <v>0</v>
      </c>
      <c r="E73" s="125">
        <f t="shared" si="8"/>
        <v>0</v>
      </c>
      <c r="F73" s="125">
        <f t="shared" si="8"/>
        <v>1</v>
      </c>
      <c r="G73" s="125">
        <f t="shared" si="8"/>
        <v>0</v>
      </c>
      <c r="H73" s="125">
        <f t="shared" si="8"/>
        <v>0</v>
      </c>
      <c r="I73" s="125">
        <f t="shared" si="8"/>
        <v>1</v>
      </c>
      <c r="J73" s="125">
        <f t="shared" si="8"/>
        <v>1</v>
      </c>
      <c r="K73" s="15">
        <f t="shared" si="1"/>
        <v>4</v>
      </c>
    </row>
    <row r="74" spans="2:11" ht="16.5" customHeight="1">
      <c r="B74" s="128" t="s">
        <v>63</v>
      </c>
      <c r="C74" s="125">
        <f aca="true" t="shared" si="9" ref="C74:J74">COUNTIF(C2:C63,"Readers")</f>
        <v>6</v>
      </c>
      <c r="D74" s="125">
        <f t="shared" si="9"/>
        <v>6</v>
      </c>
      <c r="E74" s="125">
        <f t="shared" si="9"/>
        <v>7</v>
      </c>
      <c r="F74" s="125">
        <f t="shared" si="9"/>
        <v>6</v>
      </c>
      <c r="G74" s="125">
        <f t="shared" si="9"/>
        <v>6</v>
      </c>
      <c r="H74" s="125">
        <f t="shared" si="9"/>
        <v>7</v>
      </c>
      <c r="I74" s="125">
        <f t="shared" si="9"/>
        <v>7</v>
      </c>
      <c r="J74" s="125">
        <f t="shared" si="9"/>
        <v>7</v>
      </c>
      <c r="K74" s="15">
        <f t="shared" si="1"/>
        <v>52</v>
      </c>
    </row>
    <row r="75" spans="2:11" ht="16.5" customHeight="1">
      <c r="B75" s="165" t="s">
        <v>106</v>
      </c>
      <c r="C75" s="125">
        <f aca="true" t="shared" si="10" ref="C75:J75">COUNTIF(C2:C64,"Readers(S)")</f>
        <v>0</v>
      </c>
      <c r="D75" s="125">
        <f t="shared" si="10"/>
        <v>0</v>
      </c>
      <c r="E75" s="125">
        <f t="shared" si="10"/>
        <v>0</v>
      </c>
      <c r="F75" s="125">
        <f t="shared" si="10"/>
        <v>0</v>
      </c>
      <c r="G75" s="125">
        <f t="shared" si="10"/>
        <v>0</v>
      </c>
      <c r="H75" s="125">
        <f t="shared" si="10"/>
        <v>0</v>
      </c>
      <c r="I75" s="125">
        <f t="shared" si="10"/>
        <v>0</v>
      </c>
      <c r="J75" s="125">
        <f t="shared" si="10"/>
        <v>0</v>
      </c>
      <c r="K75" s="15">
        <f t="shared" si="1"/>
        <v>0</v>
      </c>
    </row>
    <row r="76" spans="2:11" ht="16.5" customHeight="1">
      <c r="B76" s="182" t="s">
        <v>4</v>
      </c>
      <c r="C76" s="125">
        <f aca="true" t="shared" si="11" ref="C76:J76">COUNTIF(C2:C63,"Media")</f>
        <v>6</v>
      </c>
      <c r="D76" s="125">
        <f t="shared" si="11"/>
        <v>5</v>
      </c>
      <c r="E76" s="125">
        <f t="shared" si="11"/>
        <v>6</v>
      </c>
      <c r="F76" s="125">
        <f t="shared" si="11"/>
        <v>7</v>
      </c>
      <c r="G76" s="125">
        <f t="shared" si="11"/>
        <v>5</v>
      </c>
      <c r="H76" s="125">
        <f t="shared" si="11"/>
        <v>4</v>
      </c>
      <c r="I76" s="125">
        <f t="shared" si="11"/>
        <v>6</v>
      </c>
      <c r="J76" s="125">
        <f t="shared" si="11"/>
        <v>6</v>
      </c>
      <c r="K76" s="15">
        <f t="shared" si="1"/>
        <v>45</v>
      </c>
    </row>
    <row r="77" spans="2:11" ht="16.5" customHeight="1">
      <c r="B77" s="136" t="s">
        <v>107</v>
      </c>
      <c r="C77" s="125">
        <f aca="true" t="shared" si="12" ref="C77:J77">COUNTIF(C2:C64,"Media(S)")</f>
        <v>1</v>
      </c>
      <c r="D77" s="125">
        <f t="shared" si="12"/>
        <v>1</v>
      </c>
      <c r="E77" s="125">
        <f t="shared" si="12"/>
        <v>0</v>
      </c>
      <c r="F77" s="125">
        <f t="shared" si="12"/>
        <v>0</v>
      </c>
      <c r="G77" s="125">
        <f t="shared" si="12"/>
        <v>1</v>
      </c>
      <c r="H77" s="125">
        <f t="shared" si="12"/>
        <v>2</v>
      </c>
      <c r="I77" s="125">
        <f t="shared" si="12"/>
        <v>1</v>
      </c>
      <c r="J77" s="125">
        <f t="shared" si="12"/>
        <v>1</v>
      </c>
      <c r="K77" s="15">
        <f t="shared" si="1"/>
        <v>7</v>
      </c>
    </row>
    <row r="78" spans="2:11" ht="15" customHeight="1">
      <c r="B78" s="126" t="s">
        <v>74</v>
      </c>
      <c r="C78" s="124">
        <f>SUM(C66:C77)</f>
        <v>38</v>
      </c>
      <c r="D78" s="126">
        <f aca="true" t="shared" si="13" ref="D78:J78">SUM(D66:D77)</f>
        <v>38</v>
      </c>
      <c r="E78" s="126">
        <f t="shared" si="13"/>
        <v>38</v>
      </c>
      <c r="F78" s="126">
        <f t="shared" si="13"/>
        <v>38</v>
      </c>
      <c r="G78" s="126">
        <f t="shared" si="13"/>
        <v>38</v>
      </c>
      <c r="H78" s="126">
        <f t="shared" si="13"/>
        <v>38</v>
      </c>
      <c r="I78" s="126">
        <f t="shared" si="13"/>
        <v>42</v>
      </c>
      <c r="J78" s="126">
        <f t="shared" si="13"/>
        <v>42</v>
      </c>
      <c r="K78" s="15"/>
    </row>
    <row r="79" spans="2:11" ht="15" customHeight="1">
      <c r="B79" s="15"/>
      <c r="C79" s="124"/>
      <c r="D79" s="124"/>
      <c r="E79" s="124"/>
      <c r="F79" s="124"/>
      <c r="G79" s="124"/>
      <c r="H79" s="124"/>
      <c r="I79" s="124"/>
      <c r="J79" s="124"/>
      <c r="K79" s="15"/>
    </row>
    <row r="80" ht="15" customHeight="1"/>
  </sheetData>
  <sheetProtection/>
  <mergeCells count="4">
    <mergeCell ref="C31:J31"/>
    <mergeCell ref="C42:J42"/>
    <mergeCell ref="C61:J61"/>
    <mergeCell ref="D3:G5"/>
  </mergeCells>
  <printOptions/>
  <pageMargins left="0.31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 
2017-2018 - Kinder Q1&amp;R&amp;"Arial,Regular"&amp;10 Third 1:15-1:55
Fourth 2:05-2:45
Fifth 2:55-3:35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84"/>
  <sheetViews>
    <sheetView view="pageLayout" workbookViewId="0" topLeftCell="A39">
      <selection activeCell="F45" sqref="F45"/>
    </sheetView>
  </sheetViews>
  <sheetFormatPr defaultColWidth="8.8515625" defaultRowHeight="15"/>
  <cols>
    <col min="1" max="1" width="1.57421875" style="0" customWidth="1"/>
    <col min="2" max="2" width="6.8515625" style="0" customWidth="1"/>
    <col min="3" max="3" width="5.421875" style="0" customWidth="1"/>
    <col min="4" max="11" width="8.00390625" style="0" customWidth="1"/>
    <col min="12" max="13" width="5.57421875" style="0" customWidth="1"/>
    <col min="14" max="14" width="12.140625" style="0" customWidth="1"/>
    <col min="15" max="15" width="2.8515625" style="0" customWidth="1"/>
    <col min="16" max="16" width="7.421875" style="0" customWidth="1"/>
  </cols>
  <sheetData>
    <row r="1" spans="2:14" s="103" customFormat="1" ht="80.25" customHeight="1">
      <c r="B1" s="101" t="s">
        <v>0</v>
      </c>
      <c r="C1" s="101" t="s">
        <v>12</v>
      </c>
      <c r="D1" s="160" t="s">
        <v>145</v>
      </c>
      <c r="E1" s="198" t="s">
        <v>83</v>
      </c>
      <c r="F1" s="194" t="s">
        <v>84</v>
      </c>
      <c r="G1" s="194" t="s">
        <v>86</v>
      </c>
      <c r="H1" s="194" t="s">
        <v>119</v>
      </c>
      <c r="I1" s="194" t="s">
        <v>114</v>
      </c>
      <c r="J1" s="195" t="s">
        <v>152</v>
      </c>
      <c r="K1" s="195" t="s">
        <v>85</v>
      </c>
      <c r="L1" s="123" t="s">
        <v>87</v>
      </c>
      <c r="M1" s="215" t="s">
        <v>88</v>
      </c>
      <c r="N1" s="102" t="s">
        <v>120</v>
      </c>
    </row>
    <row r="2" spans="2:14" ht="15" hidden="1">
      <c r="B2" s="17">
        <v>42926</v>
      </c>
      <c r="C2" s="137" t="s">
        <v>1</v>
      </c>
      <c r="D2" s="48" t="s">
        <v>3</v>
      </c>
      <c r="E2" s="48" t="s">
        <v>8</v>
      </c>
      <c r="F2" s="48" t="s">
        <v>5</v>
      </c>
      <c r="G2" s="48" t="s">
        <v>63</v>
      </c>
      <c r="H2" s="48" t="s">
        <v>2</v>
      </c>
      <c r="I2" s="48" t="s">
        <v>4</v>
      </c>
      <c r="J2" s="200"/>
      <c r="K2" s="200"/>
      <c r="L2" s="106"/>
      <c r="M2" s="106"/>
      <c r="N2" s="54" t="s">
        <v>128</v>
      </c>
    </row>
    <row r="3" spans="2:14" ht="15" hidden="1">
      <c r="B3" s="17">
        <v>42927</v>
      </c>
      <c r="C3" s="137" t="s">
        <v>9</v>
      </c>
      <c r="D3" s="48" t="s">
        <v>4</v>
      </c>
      <c r="E3" s="48" t="s">
        <v>3</v>
      </c>
      <c r="F3" s="48" t="s">
        <v>8</v>
      </c>
      <c r="G3" s="48" t="s">
        <v>5</v>
      </c>
      <c r="H3" s="48" t="s">
        <v>63</v>
      </c>
      <c r="I3" s="48" t="s">
        <v>2</v>
      </c>
      <c r="J3" s="205" t="s">
        <v>141</v>
      </c>
      <c r="K3" s="202" t="s">
        <v>142</v>
      </c>
      <c r="L3" s="129"/>
      <c r="M3" s="129"/>
      <c r="N3" s="54">
        <v>4</v>
      </c>
    </row>
    <row r="4" spans="2:14" ht="15" hidden="1">
      <c r="B4" s="17">
        <v>42928</v>
      </c>
      <c r="C4" s="137" t="s">
        <v>11</v>
      </c>
      <c r="D4" s="113" t="s">
        <v>2</v>
      </c>
      <c r="E4" s="113" t="s">
        <v>4</v>
      </c>
      <c r="F4" s="48" t="s">
        <v>3</v>
      </c>
      <c r="G4" s="113" t="s">
        <v>8</v>
      </c>
      <c r="H4" s="113" t="s">
        <v>5</v>
      </c>
      <c r="I4" s="113" t="s">
        <v>63</v>
      </c>
      <c r="J4" s="206" t="s">
        <v>143</v>
      </c>
      <c r="K4" s="200" t="s">
        <v>144</v>
      </c>
      <c r="L4" s="106"/>
      <c r="M4" s="106"/>
      <c r="N4" s="54">
        <v>4</v>
      </c>
    </row>
    <row r="5" spans="2:14" ht="15" hidden="1">
      <c r="B5" s="17">
        <v>42929</v>
      </c>
      <c r="C5" s="137" t="s">
        <v>13</v>
      </c>
      <c r="D5" s="113" t="s">
        <v>63</v>
      </c>
      <c r="E5" s="113" t="s">
        <v>2</v>
      </c>
      <c r="F5" s="48" t="s">
        <v>4</v>
      </c>
      <c r="G5" s="48" t="s">
        <v>3</v>
      </c>
      <c r="H5" s="48" t="s">
        <v>8</v>
      </c>
      <c r="I5" s="48" t="s">
        <v>5</v>
      </c>
      <c r="J5" s="200"/>
      <c r="K5" s="200"/>
      <c r="L5" s="106"/>
      <c r="M5" s="106"/>
      <c r="N5" s="54">
        <v>4</v>
      </c>
    </row>
    <row r="6" spans="2:14" ht="15.75" hidden="1" thickBot="1">
      <c r="B6" s="53">
        <v>42930</v>
      </c>
      <c r="C6" s="11" t="s">
        <v>10</v>
      </c>
      <c r="D6" s="49" t="s">
        <v>5</v>
      </c>
      <c r="E6" s="49" t="s">
        <v>63</v>
      </c>
      <c r="F6" s="49" t="s">
        <v>2</v>
      </c>
      <c r="G6" s="49" t="s">
        <v>4</v>
      </c>
      <c r="H6" s="49" t="s">
        <v>3</v>
      </c>
      <c r="I6" s="49" t="s">
        <v>8</v>
      </c>
      <c r="J6" s="201"/>
      <c r="K6" s="201"/>
      <c r="L6" s="107"/>
      <c r="M6" s="107"/>
      <c r="N6" s="50">
        <v>4</v>
      </c>
    </row>
    <row r="7" spans="2:14" ht="15" hidden="1">
      <c r="B7" s="52">
        <v>42933</v>
      </c>
      <c r="C7" s="36" t="s">
        <v>1</v>
      </c>
      <c r="D7" s="48" t="s">
        <v>8</v>
      </c>
      <c r="E7" s="104" t="s">
        <v>5</v>
      </c>
      <c r="F7" s="104" t="s">
        <v>63</v>
      </c>
      <c r="G7" s="116" t="s">
        <v>2</v>
      </c>
      <c r="H7" s="116" t="s">
        <v>4</v>
      </c>
      <c r="I7" s="116" t="s">
        <v>3</v>
      </c>
      <c r="J7" s="202"/>
      <c r="K7" s="202"/>
      <c r="L7" s="129"/>
      <c r="M7" s="129"/>
      <c r="N7" s="100" t="s">
        <v>125</v>
      </c>
    </row>
    <row r="8" spans="2:14" ht="15" hidden="1">
      <c r="B8" s="52">
        <v>42934</v>
      </c>
      <c r="C8" s="37" t="s">
        <v>9</v>
      </c>
      <c r="D8" s="48" t="s">
        <v>3</v>
      </c>
      <c r="E8" s="48" t="s">
        <v>8</v>
      </c>
      <c r="F8" s="48" t="s">
        <v>5</v>
      </c>
      <c r="G8" s="113" t="s">
        <v>63</v>
      </c>
      <c r="H8" s="113" t="s">
        <v>2</v>
      </c>
      <c r="I8" s="113" t="s">
        <v>4</v>
      </c>
      <c r="J8" s="208" t="s">
        <v>153</v>
      </c>
      <c r="K8" s="208" t="s">
        <v>154</v>
      </c>
      <c r="L8" s="129"/>
      <c r="M8" s="129"/>
      <c r="N8" s="100" t="s">
        <v>125</v>
      </c>
    </row>
    <row r="9" spans="2:14" ht="15" hidden="1">
      <c r="B9" s="52">
        <v>42935</v>
      </c>
      <c r="C9" s="37" t="s">
        <v>11</v>
      </c>
      <c r="D9" s="48" t="s">
        <v>4</v>
      </c>
      <c r="E9" s="48" t="s">
        <v>3</v>
      </c>
      <c r="F9" s="48" t="s">
        <v>8</v>
      </c>
      <c r="G9" s="48" t="s">
        <v>5</v>
      </c>
      <c r="H9" s="48" t="s">
        <v>63</v>
      </c>
      <c r="I9" s="48" t="s">
        <v>2</v>
      </c>
      <c r="J9" s="200"/>
      <c r="K9" s="202"/>
      <c r="L9" s="129"/>
      <c r="M9" s="106"/>
      <c r="N9" s="100" t="s">
        <v>125</v>
      </c>
    </row>
    <row r="10" spans="2:14" ht="15" hidden="1">
      <c r="B10" s="52">
        <v>42936</v>
      </c>
      <c r="C10" s="38" t="s">
        <v>13</v>
      </c>
      <c r="D10" s="48" t="s">
        <v>2</v>
      </c>
      <c r="E10" s="113" t="s">
        <v>4</v>
      </c>
      <c r="F10" s="48" t="s">
        <v>3</v>
      </c>
      <c r="G10" s="113" t="s">
        <v>8</v>
      </c>
      <c r="H10" s="113" t="s">
        <v>5</v>
      </c>
      <c r="I10" s="113" t="s">
        <v>63</v>
      </c>
      <c r="J10" s="202"/>
      <c r="K10" s="200"/>
      <c r="L10" s="106"/>
      <c r="M10" s="106"/>
      <c r="N10" s="100" t="s">
        <v>125</v>
      </c>
    </row>
    <row r="11" spans="2:14" ht="15.75" hidden="1" thickBot="1">
      <c r="B11" s="53">
        <v>42937</v>
      </c>
      <c r="C11" s="39" t="s">
        <v>10</v>
      </c>
      <c r="D11" s="49" t="s">
        <v>63</v>
      </c>
      <c r="E11" s="49" t="s">
        <v>2</v>
      </c>
      <c r="F11" s="49" t="s">
        <v>4</v>
      </c>
      <c r="G11" s="49" t="s">
        <v>3</v>
      </c>
      <c r="H11" s="49" t="s">
        <v>8</v>
      </c>
      <c r="I11" s="49" t="s">
        <v>5</v>
      </c>
      <c r="J11" s="201"/>
      <c r="K11" s="201"/>
      <c r="L11" s="107"/>
      <c r="M11" s="107"/>
      <c r="N11" s="69" t="s">
        <v>125</v>
      </c>
    </row>
    <row r="12" spans="2:15" ht="15" hidden="1">
      <c r="B12" s="63">
        <v>42940</v>
      </c>
      <c r="C12" s="16" t="s">
        <v>1</v>
      </c>
      <c r="D12" s="48" t="s">
        <v>5</v>
      </c>
      <c r="E12" s="104" t="s">
        <v>63</v>
      </c>
      <c r="F12" s="48" t="s">
        <v>2</v>
      </c>
      <c r="G12" s="113" t="s">
        <v>4</v>
      </c>
      <c r="H12" s="113" t="s">
        <v>3</v>
      </c>
      <c r="I12" s="113" t="s">
        <v>8</v>
      </c>
      <c r="J12" s="202"/>
      <c r="K12" s="200"/>
      <c r="L12" s="108"/>
      <c r="M12" s="108"/>
      <c r="N12" s="135">
        <v>4</v>
      </c>
      <c r="O12" s="132"/>
    </row>
    <row r="13" spans="2:15" ht="15" hidden="1">
      <c r="B13" s="63">
        <v>42941</v>
      </c>
      <c r="C13" s="9" t="s">
        <v>9</v>
      </c>
      <c r="D13" s="104" t="s">
        <v>8</v>
      </c>
      <c r="E13" s="48" t="s">
        <v>5</v>
      </c>
      <c r="F13" s="113" t="s">
        <v>63</v>
      </c>
      <c r="G13" s="113" t="s">
        <v>2</v>
      </c>
      <c r="H13" s="113" t="s">
        <v>4</v>
      </c>
      <c r="I13" s="113" t="s">
        <v>3</v>
      </c>
      <c r="J13" s="200"/>
      <c r="K13" s="200"/>
      <c r="L13" s="106"/>
      <c r="M13" s="106"/>
      <c r="N13" s="68">
        <v>4</v>
      </c>
      <c r="O13" s="132"/>
    </row>
    <row r="14" spans="2:15" ht="15" hidden="1">
      <c r="B14" s="63">
        <v>42942</v>
      </c>
      <c r="C14" s="9" t="s">
        <v>11</v>
      </c>
      <c r="D14" s="48" t="s">
        <v>3</v>
      </c>
      <c r="E14" s="48" t="s">
        <v>8</v>
      </c>
      <c r="F14" s="48" t="s">
        <v>5</v>
      </c>
      <c r="G14" s="48" t="s">
        <v>63</v>
      </c>
      <c r="H14" s="48" t="s">
        <v>2</v>
      </c>
      <c r="I14" s="48" t="s">
        <v>4</v>
      </c>
      <c r="J14" s="200"/>
      <c r="K14" s="200"/>
      <c r="L14" s="129"/>
      <c r="M14" s="129"/>
      <c r="N14" s="68">
        <v>4</v>
      </c>
      <c r="O14" s="132"/>
    </row>
    <row r="15" spans="2:15" ht="15" hidden="1">
      <c r="B15" s="63">
        <v>42943</v>
      </c>
      <c r="C15" s="10" t="s">
        <v>13</v>
      </c>
      <c r="D15" s="216" t="s">
        <v>4</v>
      </c>
      <c r="E15" s="216" t="s">
        <v>155</v>
      </c>
      <c r="F15" s="216" t="s">
        <v>8</v>
      </c>
      <c r="G15" s="216" t="s">
        <v>5</v>
      </c>
      <c r="H15" s="216" t="s">
        <v>63</v>
      </c>
      <c r="I15" s="216" t="s">
        <v>2</v>
      </c>
      <c r="J15" s="200"/>
      <c r="K15" s="202"/>
      <c r="L15" s="129"/>
      <c r="M15" s="106"/>
      <c r="N15" s="68">
        <v>4</v>
      </c>
      <c r="O15" s="132"/>
    </row>
    <row r="16" spans="2:15" ht="15.75" hidden="1" thickBot="1">
      <c r="B16" s="64">
        <v>42944</v>
      </c>
      <c r="C16" s="138" t="s">
        <v>10</v>
      </c>
      <c r="D16" s="49" t="s">
        <v>2</v>
      </c>
      <c r="E16" s="49" t="s">
        <v>4</v>
      </c>
      <c r="F16" s="49" t="s">
        <v>3</v>
      </c>
      <c r="G16" s="49" t="s">
        <v>8</v>
      </c>
      <c r="H16" s="49" t="s">
        <v>5</v>
      </c>
      <c r="I16" s="49" t="s">
        <v>63</v>
      </c>
      <c r="J16" s="201"/>
      <c r="K16" s="201"/>
      <c r="L16" s="107"/>
      <c r="M16" s="107"/>
      <c r="N16" s="69">
        <v>4</v>
      </c>
      <c r="O16" s="132"/>
    </row>
    <row r="17" spans="2:14" ht="15" hidden="1">
      <c r="B17" s="52">
        <v>42947</v>
      </c>
      <c r="C17" s="36" t="s">
        <v>1</v>
      </c>
      <c r="D17" s="48" t="s">
        <v>63</v>
      </c>
      <c r="E17" s="48" t="s">
        <v>2</v>
      </c>
      <c r="F17" s="104" t="s">
        <v>4</v>
      </c>
      <c r="G17" s="116" t="s">
        <v>3</v>
      </c>
      <c r="H17" s="116" t="s">
        <v>8</v>
      </c>
      <c r="I17" s="116" t="s">
        <v>5</v>
      </c>
      <c r="J17" s="134"/>
      <c r="K17" s="134"/>
      <c r="L17" s="202"/>
      <c r="M17" s="200"/>
      <c r="N17" s="135" t="s">
        <v>99</v>
      </c>
    </row>
    <row r="18" spans="2:14" ht="15" hidden="1">
      <c r="B18" s="52">
        <v>42948</v>
      </c>
      <c r="C18" s="37" t="s">
        <v>9</v>
      </c>
      <c r="D18" s="48" t="s">
        <v>5</v>
      </c>
      <c r="E18" s="48" t="s">
        <v>63</v>
      </c>
      <c r="F18" s="48" t="s">
        <v>2</v>
      </c>
      <c r="G18" s="48" t="s">
        <v>4</v>
      </c>
      <c r="H18" s="48" t="s">
        <v>3</v>
      </c>
      <c r="I18" s="48" t="s">
        <v>8</v>
      </c>
      <c r="J18" s="55"/>
      <c r="K18" s="134"/>
      <c r="L18" s="206"/>
      <c r="M18" s="202"/>
      <c r="N18" s="135" t="s">
        <v>99</v>
      </c>
    </row>
    <row r="19" spans="2:14" ht="15" hidden="1">
      <c r="B19" s="52">
        <v>42949</v>
      </c>
      <c r="C19" s="37" t="s">
        <v>11</v>
      </c>
      <c r="D19" s="113" t="s">
        <v>8</v>
      </c>
      <c r="E19" s="48" t="s">
        <v>5</v>
      </c>
      <c r="F19" s="48" t="s">
        <v>63</v>
      </c>
      <c r="G19" s="113" t="s">
        <v>2</v>
      </c>
      <c r="H19" s="113" t="s">
        <v>4</v>
      </c>
      <c r="I19" s="113" t="s">
        <v>3</v>
      </c>
      <c r="J19" s="134"/>
      <c r="K19" s="55"/>
      <c r="L19" s="205"/>
      <c r="M19" s="202"/>
      <c r="N19" s="135" t="s">
        <v>99</v>
      </c>
    </row>
    <row r="20" spans="2:14" ht="15" hidden="1">
      <c r="B20" s="52">
        <v>42950</v>
      </c>
      <c r="C20" s="38" t="s">
        <v>13</v>
      </c>
      <c r="D20" s="48" t="s">
        <v>3</v>
      </c>
      <c r="E20" s="113" t="s">
        <v>8</v>
      </c>
      <c r="F20" s="48" t="s">
        <v>5</v>
      </c>
      <c r="G20" s="48" t="s">
        <v>63</v>
      </c>
      <c r="H20" s="48" t="s">
        <v>2</v>
      </c>
      <c r="I20" s="48" t="s">
        <v>4</v>
      </c>
      <c r="J20" s="55"/>
      <c r="K20" s="110"/>
      <c r="L20" s="206"/>
      <c r="M20" s="200"/>
      <c r="N20" s="68" t="s">
        <v>99</v>
      </c>
    </row>
    <row r="21" spans="2:14" ht="15.75" hidden="1" thickBot="1">
      <c r="B21" s="53">
        <v>42951</v>
      </c>
      <c r="C21" s="39" t="s">
        <v>10</v>
      </c>
      <c r="D21" s="49" t="s">
        <v>4</v>
      </c>
      <c r="E21" s="49" t="s">
        <v>3</v>
      </c>
      <c r="F21" s="49" t="s">
        <v>8</v>
      </c>
      <c r="G21" s="49" t="s">
        <v>5</v>
      </c>
      <c r="H21" s="49" t="s">
        <v>63</v>
      </c>
      <c r="I21" s="49" t="s">
        <v>2</v>
      </c>
      <c r="J21" s="56"/>
      <c r="K21" s="56"/>
      <c r="L21" s="201"/>
      <c r="M21" s="201"/>
      <c r="N21" s="69" t="s">
        <v>130</v>
      </c>
    </row>
    <row r="22" spans="2:14" ht="15" hidden="1">
      <c r="B22" s="52">
        <v>42954</v>
      </c>
      <c r="C22" s="16" t="s">
        <v>1</v>
      </c>
      <c r="D22" s="113" t="s">
        <v>2</v>
      </c>
      <c r="E22" s="113" t="s">
        <v>4</v>
      </c>
      <c r="F22" s="48" t="s">
        <v>3</v>
      </c>
      <c r="G22" s="48" t="s">
        <v>8</v>
      </c>
      <c r="H22" s="48" t="s">
        <v>5</v>
      </c>
      <c r="I22" s="48" t="s">
        <v>63</v>
      </c>
      <c r="J22" s="55"/>
      <c r="K22" s="117"/>
      <c r="L22" s="199"/>
      <c r="M22" s="199"/>
      <c r="N22" s="135" t="s">
        <v>133</v>
      </c>
    </row>
    <row r="23" spans="2:14" ht="15" hidden="1">
      <c r="B23" s="52">
        <v>42955</v>
      </c>
      <c r="C23" s="9" t="s">
        <v>9</v>
      </c>
      <c r="D23" s="113" t="s">
        <v>63</v>
      </c>
      <c r="E23" s="48" t="s">
        <v>103</v>
      </c>
      <c r="F23" s="48" t="s">
        <v>4</v>
      </c>
      <c r="G23" s="48" t="s">
        <v>3</v>
      </c>
      <c r="H23" s="48" t="s">
        <v>8</v>
      </c>
      <c r="I23" s="48" t="s">
        <v>5</v>
      </c>
      <c r="J23" s="55"/>
      <c r="K23" s="55"/>
      <c r="L23" s="207"/>
      <c r="M23" s="207"/>
      <c r="N23" s="68" t="s">
        <v>137</v>
      </c>
    </row>
    <row r="24" spans="2:14" ht="15" hidden="1">
      <c r="B24" s="52">
        <v>42956</v>
      </c>
      <c r="C24" s="9" t="s">
        <v>11</v>
      </c>
      <c r="D24" s="48" t="s">
        <v>5</v>
      </c>
      <c r="E24" s="113" t="s">
        <v>63</v>
      </c>
      <c r="F24" s="113" t="s">
        <v>103</v>
      </c>
      <c r="G24" s="113" t="s">
        <v>4</v>
      </c>
      <c r="H24" s="113" t="s">
        <v>3</v>
      </c>
      <c r="I24" s="113" t="s">
        <v>8</v>
      </c>
      <c r="J24" s="55"/>
      <c r="K24" s="55"/>
      <c r="L24" s="200"/>
      <c r="M24" s="200"/>
      <c r="N24" s="68" t="s">
        <v>137</v>
      </c>
    </row>
    <row r="25" spans="2:14" ht="15" hidden="1">
      <c r="B25" s="52">
        <v>42957</v>
      </c>
      <c r="C25" s="10" t="s">
        <v>13</v>
      </c>
      <c r="D25" s="48" t="s">
        <v>8</v>
      </c>
      <c r="E25" s="48" t="s">
        <v>5</v>
      </c>
      <c r="F25" s="113" t="s">
        <v>63</v>
      </c>
      <c r="G25" s="113" t="s">
        <v>103</v>
      </c>
      <c r="H25" s="113" t="s">
        <v>4</v>
      </c>
      <c r="I25" s="113" t="s">
        <v>3</v>
      </c>
      <c r="J25" s="134"/>
      <c r="K25" s="55"/>
      <c r="L25" s="200"/>
      <c r="M25" s="200"/>
      <c r="N25" s="68" t="s">
        <v>137</v>
      </c>
    </row>
    <row r="26" spans="2:14" ht="15.75" hidden="1" thickBot="1">
      <c r="B26" s="53">
        <v>42958</v>
      </c>
      <c r="C26" s="11" t="s">
        <v>10</v>
      </c>
      <c r="D26" s="49" t="s">
        <v>3</v>
      </c>
      <c r="E26" s="49" t="s">
        <v>8</v>
      </c>
      <c r="F26" s="49" t="s">
        <v>5</v>
      </c>
      <c r="G26" s="49" t="s">
        <v>63</v>
      </c>
      <c r="H26" s="49" t="s">
        <v>103</v>
      </c>
      <c r="I26" s="49" t="s">
        <v>4</v>
      </c>
      <c r="J26" s="56"/>
      <c r="K26" s="56"/>
      <c r="L26" s="201"/>
      <c r="M26" s="201"/>
      <c r="N26" s="69" t="s">
        <v>137</v>
      </c>
    </row>
    <row r="27" spans="2:14" ht="15">
      <c r="B27" s="52">
        <v>42961</v>
      </c>
      <c r="C27" s="36" t="s">
        <v>1</v>
      </c>
      <c r="D27" s="48" t="s">
        <v>4</v>
      </c>
      <c r="E27" s="48" t="s">
        <v>3</v>
      </c>
      <c r="F27" s="183" t="s">
        <v>105</v>
      </c>
      <c r="G27" s="48" t="s">
        <v>5</v>
      </c>
      <c r="H27" s="260" t="s">
        <v>63</v>
      </c>
      <c r="I27" s="183" t="s">
        <v>2</v>
      </c>
      <c r="J27" s="55"/>
      <c r="K27" s="109"/>
      <c r="L27" s="199"/>
      <c r="M27" s="199"/>
      <c r="N27" s="135" t="s">
        <v>129</v>
      </c>
    </row>
    <row r="28" spans="2:14" ht="15">
      <c r="B28" s="52">
        <v>42962</v>
      </c>
      <c r="C28" s="37" t="s">
        <v>9</v>
      </c>
      <c r="D28" s="113" t="s">
        <v>2</v>
      </c>
      <c r="E28" s="48" t="s">
        <v>4</v>
      </c>
      <c r="F28" s="48" t="s">
        <v>3</v>
      </c>
      <c r="G28" s="172" t="s">
        <v>105</v>
      </c>
      <c r="H28" s="48" t="s">
        <v>5</v>
      </c>
      <c r="I28" s="258" t="s">
        <v>63</v>
      </c>
      <c r="J28" s="55"/>
      <c r="K28" s="55"/>
      <c r="L28" s="200"/>
      <c r="M28" s="200"/>
      <c r="N28" s="68" t="s">
        <v>129</v>
      </c>
    </row>
    <row r="29" spans="2:14" ht="14.25" customHeight="1">
      <c r="B29" s="52">
        <v>42963</v>
      </c>
      <c r="C29" s="37" t="s">
        <v>11</v>
      </c>
      <c r="D29" s="258" t="s">
        <v>63</v>
      </c>
      <c r="E29" s="113" t="s">
        <v>2</v>
      </c>
      <c r="F29" s="48" t="s">
        <v>4</v>
      </c>
      <c r="G29" s="48" t="s">
        <v>3</v>
      </c>
      <c r="H29" s="172" t="s">
        <v>105</v>
      </c>
      <c r="I29" s="48" t="s">
        <v>5</v>
      </c>
      <c r="J29" s="55"/>
      <c r="K29" s="55"/>
      <c r="L29" s="200"/>
      <c r="M29" s="200"/>
      <c r="N29" s="68" t="s">
        <v>129</v>
      </c>
    </row>
    <row r="30" spans="2:14" ht="15">
      <c r="B30" s="52">
        <v>42964</v>
      </c>
      <c r="C30" s="38" t="s">
        <v>13</v>
      </c>
      <c r="D30" s="48" t="s">
        <v>5</v>
      </c>
      <c r="E30" s="258" t="s">
        <v>63</v>
      </c>
      <c r="F30" s="113" t="s">
        <v>2</v>
      </c>
      <c r="G30" s="113" t="s">
        <v>4</v>
      </c>
      <c r="H30" s="113" t="s">
        <v>3</v>
      </c>
      <c r="I30" s="173" t="s">
        <v>105</v>
      </c>
      <c r="J30" s="55"/>
      <c r="K30" s="134"/>
      <c r="L30" s="202"/>
      <c r="M30" s="202"/>
      <c r="N30" s="68" t="s">
        <v>129</v>
      </c>
    </row>
    <row r="31" spans="2:14" ht="15.75" thickBot="1">
      <c r="B31" s="150">
        <v>42965</v>
      </c>
      <c r="C31" s="151" t="s">
        <v>10</v>
      </c>
      <c r="D31" s="275" t="s">
        <v>77</v>
      </c>
      <c r="E31" s="276"/>
      <c r="F31" s="276"/>
      <c r="G31" s="276"/>
      <c r="H31" s="276"/>
      <c r="I31" s="276"/>
      <c r="J31" s="276"/>
      <c r="K31" s="276"/>
      <c r="L31" s="276"/>
      <c r="M31" s="277"/>
      <c r="N31" s="152"/>
    </row>
    <row r="32" spans="2:14" ht="15">
      <c r="B32" s="63">
        <v>42968</v>
      </c>
      <c r="C32" s="16" t="s">
        <v>1</v>
      </c>
      <c r="D32" s="48" t="s">
        <v>8</v>
      </c>
      <c r="E32" s="113" t="s">
        <v>5</v>
      </c>
      <c r="F32" s="48" t="s">
        <v>63</v>
      </c>
      <c r="G32" s="111"/>
      <c r="H32" s="111"/>
      <c r="I32" s="111"/>
      <c r="J32" s="48" t="s">
        <v>2</v>
      </c>
      <c r="K32" s="104" t="s">
        <v>4</v>
      </c>
      <c r="L32" s="199"/>
      <c r="M32" s="199"/>
      <c r="N32" s="135" t="s">
        <v>126</v>
      </c>
    </row>
    <row r="33" spans="2:14" ht="15">
      <c r="B33" s="63">
        <v>42969</v>
      </c>
      <c r="C33" s="9" t="s">
        <v>9</v>
      </c>
      <c r="D33" s="48" t="s">
        <v>3</v>
      </c>
      <c r="E33" s="48" t="s">
        <v>8</v>
      </c>
      <c r="F33" s="48" t="s">
        <v>5</v>
      </c>
      <c r="G33" s="111"/>
      <c r="H33" s="111"/>
      <c r="I33" s="111"/>
      <c r="J33" s="48" t="s">
        <v>63</v>
      </c>
      <c r="K33" s="48" t="s">
        <v>2</v>
      </c>
      <c r="L33" s="205" t="s">
        <v>141</v>
      </c>
      <c r="M33" s="202" t="s">
        <v>142</v>
      </c>
      <c r="N33" s="68" t="s">
        <v>126</v>
      </c>
    </row>
    <row r="34" spans="2:14" ht="15">
      <c r="B34" s="63">
        <v>42970</v>
      </c>
      <c r="C34" s="139" t="s">
        <v>11</v>
      </c>
      <c r="D34" s="48" t="s">
        <v>4</v>
      </c>
      <c r="E34" s="48" t="s">
        <v>3</v>
      </c>
      <c r="F34" s="48" t="s">
        <v>8</v>
      </c>
      <c r="G34" s="111"/>
      <c r="H34" s="111"/>
      <c r="I34" s="111"/>
      <c r="J34" s="48" t="s">
        <v>5</v>
      </c>
      <c r="K34" s="48" t="s">
        <v>63</v>
      </c>
      <c r="L34" s="206" t="s">
        <v>143</v>
      </c>
      <c r="M34" s="200" t="s">
        <v>144</v>
      </c>
      <c r="N34" s="68" t="s">
        <v>126</v>
      </c>
    </row>
    <row r="35" spans="2:15" ht="15.75" thickBot="1">
      <c r="B35" s="63">
        <v>42971</v>
      </c>
      <c r="C35" s="10" t="s">
        <v>13</v>
      </c>
      <c r="D35" s="48" t="s">
        <v>2</v>
      </c>
      <c r="E35" s="48" t="s">
        <v>4</v>
      </c>
      <c r="F35" s="48" t="s">
        <v>3</v>
      </c>
      <c r="G35" s="115"/>
      <c r="H35" s="115"/>
      <c r="I35" s="115"/>
      <c r="J35" s="104" t="s">
        <v>8</v>
      </c>
      <c r="K35" s="48" t="s">
        <v>5</v>
      </c>
      <c r="L35" s="201"/>
      <c r="M35" s="201"/>
      <c r="N35" s="68" t="s">
        <v>126</v>
      </c>
      <c r="O35" s="91"/>
    </row>
    <row r="36" spans="2:15" ht="15.75" thickBot="1">
      <c r="B36" s="64">
        <v>42972</v>
      </c>
      <c r="C36" s="11" t="s">
        <v>10</v>
      </c>
      <c r="D36" s="49" t="s">
        <v>63</v>
      </c>
      <c r="E36" s="49" t="s">
        <v>2</v>
      </c>
      <c r="F36" s="49" t="s">
        <v>107</v>
      </c>
      <c r="G36" s="118"/>
      <c r="H36" s="118"/>
      <c r="I36" s="118"/>
      <c r="J36" s="49" t="s">
        <v>121</v>
      </c>
      <c r="K36" s="49" t="s">
        <v>8</v>
      </c>
      <c r="L36" s="199"/>
      <c r="M36" s="199"/>
      <c r="N36" s="196" t="s">
        <v>139</v>
      </c>
      <c r="O36" s="91"/>
    </row>
    <row r="37" spans="2:15" ht="15">
      <c r="B37" s="52">
        <v>42975</v>
      </c>
      <c r="C37" s="36" t="s">
        <v>1</v>
      </c>
      <c r="D37" s="113" t="s">
        <v>104</v>
      </c>
      <c r="E37" s="48" t="s">
        <v>63</v>
      </c>
      <c r="F37" s="48" t="s">
        <v>2</v>
      </c>
      <c r="G37" s="115"/>
      <c r="H37" s="115"/>
      <c r="I37" s="115"/>
      <c r="J37" s="104" t="s">
        <v>107</v>
      </c>
      <c r="K37" s="113" t="s">
        <v>121</v>
      </c>
      <c r="L37" s="207" t="s">
        <v>153</v>
      </c>
      <c r="M37" s="207" t="s">
        <v>154</v>
      </c>
      <c r="N37" s="135" t="s">
        <v>100</v>
      </c>
      <c r="O37" s="131"/>
    </row>
    <row r="38" spans="2:15" ht="15">
      <c r="B38" s="52">
        <v>42976</v>
      </c>
      <c r="C38" s="37" t="s">
        <v>9</v>
      </c>
      <c r="D38" s="48" t="s">
        <v>8</v>
      </c>
      <c r="E38" s="48" t="s">
        <v>104</v>
      </c>
      <c r="F38" s="48" t="s">
        <v>63</v>
      </c>
      <c r="G38" s="111"/>
      <c r="H38" s="111"/>
      <c r="I38" s="111"/>
      <c r="J38" s="48" t="s">
        <v>2</v>
      </c>
      <c r="K38" s="48" t="s">
        <v>107</v>
      </c>
      <c r="L38" s="200"/>
      <c r="M38" s="200"/>
      <c r="N38" s="68" t="s">
        <v>100</v>
      </c>
      <c r="O38" s="131"/>
    </row>
    <row r="39" spans="2:15" ht="15">
      <c r="B39" s="52">
        <v>42977</v>
      </c>
      <c r="C39" s="37" t="s">
        <v>11</v>
      </c>
      <c r="D39" s="48" t="s">
        <v>121</v>
      </c>
      <c r="E39" s="48" t="s">
        <v>8</v>
      </c>
      <c r="F39" s="48" t="s">
        <v>104</v>
      </c>
      <c r="G39" s="111"/>
      <c r="H39" s="111"/>
      <c r="I39" s="111"/>
      <c r="J39" s="48" t="s">
        <v>63</v>
      </c>
      <c r="K39" s="48" t="s">
        <v>2</v>
      </c>
      <c r="L39" s="202"/>
      <c r="M39" s="202"/>
      <c r="N39" s="68" t="s">
        <v>100</v>
      </c>
      <c r="O39" s="131"/>
    </row>
    <row r="40" spans="2:15" ht="15">
      <c r="B40" s="52">
        <v>42978</v>
      </c>
      <c r="C40" s="38" t="s">
        <v>13</v>
      </c>
      <c r="D40" s="48" t="s">
        <v>107</v>
      </c>
      <c r="E40" s="48" t="s">
        <v>121</v>
      </c>
      <c r="F40" s="48" t="s">
        <v>8</v>
      </c>
      <c r="G40" s="111"/>
      <c r="H40" s="111"/>
      <c r="I40" s="111"/>
      <c r="J40" s="48" t="s">
        <v>104</v>
      </c>
      <c r="K40" s="113" t="s">
        <v>63</v>
      </c>
      <c r="L40" s="202"/>
      <c r="M40" s="200"/>
      <c r="N40" s="68" t="s">
        <v>100</v>
      </c>
      <c r="O40" s="131"/>
    </row>
    <row r="41" spans="2:15" ht="15.75" thickBot="1">
      <c r="B41" s="53">
        <v>42979</v>
      </c>
      <c r="C41" s="39" t="s">
        <v>10</v>
      </c>
      <c r="D41" s="49" t="s">
        <v>2</v>
      </c>
      <c r="E41" s="49" t="s">
        <v>107</v>
      </c>
      <c r="F41" s="49" t="s">
        <v>121</v>
      </c>
      <c r="G41" s="118"/>
      <c r="H41" s="118"/>
      <c r="I41" s="118"/>
      <c r="J41" s="49" t="s">
        <v>8</v>
      </c>
      <c r="K41" s="49" t="s">
        <v>104</v>
      </c>
      <c r="L41" s="201"/>
      <c r="M41" s="201"/>
      <c r="N41" s="69" t="s">
        <v>135</v>
      </c>
      <c r="O41" s="131"/>
    </row>
    <row r="42" spans="2:15" ht="15">
      <c r="B42" s="155">
        <v>42982</v>
      </c>
      <c r="C42" s="145" t="s">
        <v>1</v>
      </c>
      <c r="D42" s="278" t="s">
        <v>89</v>
      </c>
      <c r="E42" s="279"/>
      <c r="F42" s="279"/>
      <c r="G42" s="279"/>
      <c r="H42" s="279"/>
      <c r="I42" s="279"/>
      <c r="J42" s="279"/>
      <c r="K42" s="279"/>
      <c r="L42" s="279"/>
      <c r="M42" s="280"/>
      <c r="N42" s="156"/>
      <c r="O42" s="91"/>
    </row>
    <row r="43" spans="2:15" ht="15">
      <c r="B43" s="17">
        <v>42983</v>
      </c>
      <c r="C43" s="9" t="s">
        <v>9</v>
      </c>
      <c r="D43" s="113" t="s">
        <v>63</v>
      </c>
      <c r="E43" s="48" t="s">
        <v>2</v>
      </c>
      <c r="F43" s="48" t="s">
        <v>107</v>
      </c>
      <c r="G43" s="130"/>
      <c r="H43" s="130"/>
      <c r="I43" s="130"/>
      <c r="J43" s="113" t="s">
        <v>121</v>
      </c>
      <c r="K43" s="48" t="s">
        <v>8</v>
      </c>
      <c r="L43" s="199"/>
      <c r="M43" s="199"/>
      <c r="N43" s="197" t="s">
        <v>140</v>
      </c>
      <c r="O43" s="91"/>
    </row>
    <row r="44" spans="2:15" ht="15">
      <c r="B44" s="17">
        <v>42984</v>
      </c>
      <c r="C44" s="139" t="s">
        <v>11</v>
      </c>
      <c r="D44" s="48" t="s">
        <v>5</v>
      </c>
      <c r="E44" s="48" t="s">
        <v>63</v>
      </c>
      <c r="F44" s="48" t="s">
        <v>2</v>
      </c>
      <c r="G44" s="111"/>
      <c r="H44" s="111"/>
      <c r="I44" s="111"/>
      <c r="J44" s="48" t="s">
        <v>4</v>
      </c>
      <c r="K44" s="48" t="s">
        <v>3</v>
      </c>
      <c r="L44" s="200"/>
      <c r="M44" s="200"/>
      <c r="N44" s="68" t="s">
        <v>132</v>
      </c>
      <c r="O44" s="91"/>
    </row>
    <row r="45" spans="2:15" ht="15">
      <c r="B45" s="17">
        <v>42985</v>
      </c>
      <c r="C45" s="9" t="s">
        <v>13</v>
      </c>
      <c r="D45" s="48" t="s">
        <v>8</v>
      </c>
      <c r="E45" s="48" t="s">
        <v>5</v>
      </c>
      <c r="F45" s="48" t="s">
        <v>63</v>
      </c>
      <c r="G45" s="111"/>
      <c r="H45" s="111"/>
      <c r="I45" s="111"/>
      <c r="J45" s="48" t="s">
        <v>2</v>
      </c>
      <c r="K45" s="48" t="s">
        <v>4</v>
      </c>
      <c r="L45" s="200"/>
      <c r="M45" s="200"/>
      <c r="N45" s="68" t="s">
        <v>132</v>
      </c>
      <c r="O45" s="91"/>
    </row>
    <row r="46" spans="2:15" ht="15.75" thickBot="1">
      <c r="B46" s="53">
        <v>42986</v>
      </c>
      <c r="C46" s="11" t="s">
        <v>10</v>
      </c>
      <c r="D46" s="193" t="s">
        <v>3</v>
      </c>
      <c r="E46" s="193" t="s">
        <v>8</v>
      </c>
      <c r="F46" s="193" t="s">
        <v>5</v>
      </c>
      <c r="G46" s="191"/>
      <c r="H46" s="191"/>
      <c r="I46" s="191"/>
      <c r="J46" s="193" t="s">
        <v>63</v>
      </c>
      <c r="K46" s="193" t="s">
        <v>2</v>
      </c>
      <c r="L46" s="203"/>
      <c r="M46" s="203"/>
      <c r="N46" s="69" t="s">
        <v>132</v>
      </c>
      <c r="O46" s="91"/>
    </row>
    <row r="47" spans="2:14" ht="15">
      <c r="B47" s="153">
        <v>42989</v>
      </c>
      <c r="C47" s="36" t="s">
        <v>1</v>
      </c>
      <c r="D47" s="157"/>
      <c r="E47" s="157"/>
      <c r="F47" s="158"/>
      <c r="G47" s="154" t="s">
        <v>4</v>
      </c>
      <c r="H47" s="154" t="s">
        <v>3</v>
      </c>
      <c r="I47" s="154" t="s">
        <v>8</v>
      </c>
      <c r="J47" s="154" t="s">
        <v>5</v>
      </c>
      <c r="K47" s="154" t="s">
        <v>63</v>
      </c>
      <c r="L47" s="204"/>
      <c r="M47" s="204"/>
      <c r="N47" s="135" t="s">
        <v>131</v>
      </c>
    </row>
    <row r="48" spans="2:14" ht="15">
      <c r="B48" s="153">
        <v>42990</v>
      </c>
      <c r="C48" s="146" t="s">
        <v>9</v>
      </c>
      <c r="D48" s="133"/>
      <c r="E48" s="120"/>
      <c r="F48" s="120"/>
      <c r="G48" s="104" t="s">
        <v>103</v>
      </c>
      <c r="H48" s="104" t="s">
        <v>4</v>
      </c>
      <c r="I48" s="104" t="s">
        <v>3</v>
      </c>
      <c r="J48" s="104" t="s">
        <v>8</v>
      </c>
      <c r="K48" s="104" t="s">
        <v>5</v>
      </c>
      <c r="L48" s="199"/>
      <c r="M48" s="199"/>
      <c r="N48" s="135" t="s">
        <v>101</v>
      </c>
    </row>
    <row r="49" spans="2:14" ht="15">
      <c r="B49" s="153">
        <v>42991</v>
      </c>
      <c r="C49" s="37" t="s">
        <v>11</v>
      </c>
      <c r="D49" s="67"/>
      <c r="E49" s="133"/>
      <c r="F49" s="67"/>
      <c r="G49" s="104" t="s">
        <v>63</v>
      </c>
      <c r="H49" s="104" t="s">
        <v>2</v>
      </c>
      <c r="I49" s="104" t="s">
        <v>4</v>
      </c>
      <c r="J49" s="104" t="s">
        <v>3</v>
      </c>
      <c r="K49" s="104" t="s">
        <v>8</v>
      </c>
      <c r="L49" s="199"/>
      <c r="M49" s="199"/>
      <c r="N49" s="68">
        <v>1</v>
      </c>
    </row>
    <row r="50" spans="2:14" ht="15">
      <c r="B50" s="153">
        <v>42992</v>
      </c>
      <c r="C50" s="38" t="s">
        <v>13</v>
      </c>
      <c r="D50" s="133"/>
      <c r="E50" s="67"/>
      <c r="F50" s="133"/>
      <c r="G50" s="116" t="s">
        <v>5</v>
      </c>
      <c r="H50" s="261" t="s">
        <v>63</v>
      </c>
      <c r="I50" s="116" t="s">
        <v>2</v>
      </c>
      <c r="J50" s="104" t="s">
        <v>4</v>
      </c>
      <c r="K50" s="48" t="s">
        <v>3</v>
      </c>
      <c r="L50" s="199"/>
      <c r="M50" s="199"/>
      <c r="N50" s="68" t="s">
        <v>127</v>
      </c>
    </row>
    <row r="51" spans="2:14" ht="15.75" thickBot="1">
      <c r="B51" s="184">
        <v>42993</v>
      </c>
      <c r="C51" s="39" t="s">
        <v>10</v>
      </c>
      <c r="D51" s="121"/>
      <c r="E51" s="121"/>
      <c r="F51" s="121"/>
      <c r="G51" s="259" t="s">
        <v>8</v>
      </c>
      <c r="H51" s="49" t="s">
        <v>5</v>
      </c>
      <c r="I51" s="259" t="s">
        <v>63</v>
      </c>
      <c r="J51" s="49" t="s">
        <v>2</v>
      </c>
      <c r="K51" s="49" t="s">
        <v>4</v>
      </c>
      <c r="L51" s="201"/>
      <c r="M51" s="201"/>
      <c r="N51" s="69" t="s">
        <v>127</v>
      </c>
    </row>
    <row r="52" spans="2:14" ht="15">
      <c r="B52" s="105">
        <v>42996</v>
      </c>
      <c r="C52" s="16" t="s">
        <v>1</v>
      </c>
      <c r="D52" s="119"/>
      <c r="E52" s="119"/>
      <c r="F52" s="119"/>
      <c r="G52" s="192" t="s">
        <v>3</v>
      </c>
      <c r="H52" s="192" t="s">
        <v>8</v>
      </c>
      <c r="I52" s="192" t="s">
        <v>5</v>
      </c>
      <c r="J52" s="113" t="s">
        <v>63</v>
      </c>
      <c r="K52" s="104" t="s">
        <v>2</v>
      </c>
      <c r="L52" s="199"/>
      <c r="M52" s="199"/>
      <c r="N52" s="135" t="s">
        <v>102</v>
      </c>
    </row>
    <row r="53" spans="2:14" ht="15">
      <c r="B53" s="105">
        <v>42997</v>
      </c>
      <c r="C53" s="9" t="s">
        <v>9</v>
      </c>
      <c r="D53" s="67"/>
      <c r="E53" s="67"/>
      <c r="F53" s="67"/>
      <c r="G53" s="48" t="s">
        <v>4</v>
      </c>
      <c r="H53" s="48" t="s">
        <v>3</v>
      </c>
      <c r="I53" s="48" t="s">
        <v>8</v>
      </c>
      <c r="J53" s="48" t="s">
        <v>5</v>
      </c>
      <c r="K53" s="48" t="s">
        <v>63</v>
      </c>
      <c r="L53" s="199"/>
      <c r="M53" s="199"/>
      <c r="N53" s="135" t="s">
        <v>102</v>
      </c>
    </row>
    <row r="54" spans="2:14" ht="15">
      <c r="B54" s="105">
        <v>42998</v>
      </c>
      <c r="C54" s="9" t="s">
        <v>11</v>
      </c>
      <c r="D54" s="67"/>
      <c r="E54" s="67"/>
      <c r="F54" s="112"/>
      <c r="G54" s="68" t="s">
        <v>2</v>
      </c>
      <c r="H54" s="68" t="s">
        <v>4</v>
      </c>
      <c r="I54" s="68" t="s">
        <v>3</v>
      </c>
      <c r="J54" s="48" t="s">
        <v>8</v>
      </c>
      <c r="K54" s="48" t="s">
        <v>5</v>
      </c>
      <c r="L54" s="202"/>
      <c r="M54" s="202"/>
      <c r="N54" s="135" t="s">
        <v>102</v>
      </c>
    </row>
    <row r="55" spans="2:14" ht="15">
      <c r="B55" s="105">
        <v>42999</v>
      </c>
      <c r="C55" s="10" t="s">
        <v>13</v>
      </c>
      <c r="D55" s="133"/>
      <c r="E55" s="133"/>
      <c r="F55" s="141"/>
      <c r="G55" s="148" t="s">
        <v>63</v>
      </c>
      <c r="H55" s="148" t="s">
        <v>2</v>
      </c>
      <c r="I55" s="148" t="s">
        <v>4</v>
      </c>
      <c r="J55" s="48" t="s">
        <v>3</v>
      </c>
      <c r="K55" s="48" t="s">
        <v>8</v>
      </c>
      <c r="L55" s="200"/>
      <c r="M55" s="200"/>
      <c r="N55" s="135" t="s">
        <v>102</v>
      </c>
    </row>
    <row r="56" spans="2:14" ht="15.75" thickBot="1">
      <c r="B56" s="122">
        <v>43000</v>
      </c>
      <c r="C56" s="11" t="s">
        <v>10</v>
      </c>
      <c r="D56" s="121"/>
      <c r="E56" s="121"/>
      <c r="F56" s="147"/>
      <c r="G56" s="69" t="s">
        <v>5</v>
      </c>
      <c r="H56" s="69" t="s">
        <v>63</v>
      </c>
      <c r="I56" s="69" t="s">
        <v>2</v>
      </c>
      <c r="J56" s="49" t="s">
        <v>4</v>
      </c>
      <c r="K56" s="49" t="s">
        <v>3</v>
      </c>
      <c r="L56" s="201"/>
      <c r="M56" s="201"/>
      <c r="N56" s="69" t="s">
        <v>102</v>
      </c>
    </row>
    <row r="57" spans="2:14" ht="15">
      <c r="B57" s="52">
        <v>43003</v>
      </c>
      <c r="C57" s="36" t="s">
        <v>1</v>
      </c>
      <c r="D57" s="120"/>
      <c r="E57" s="120"/>
      <c r="F57" s="120"/>
      <c r="G57" s="116" t="s">
        <v>8</v>
      </c>
      <c r="H57" s="116" t="s">
        <v>5</v>
      </c>
      <c r="I57" s="116" t="s">
        <v>63</v>
      </c>
      <c r="J57" s="113" t="s">
        <v>2</v>
      </c>
      <c r="K57" s="113" t="s">
        <v>4</v>
      </c>
      <c r="L57" s="202"/>
      <c r="M57" s="200"/>
      <c r="N57" s="135">
        <v>1</v>
      </c>
    </row>
    <row r="58" spans="2:14" ht="15">
      <c r="B58" s="52">
        <v>43004</v>
      </c>
      <c r="C58" s="37" t="s">
        <v>9</v>
      </c>
      <c r="D58" s="67"/>
      <c r="E58" s="114"/>
      <c r="F58" s="114"/>
      <c r="G58" s="48" t="s">
        <v>3</v>
      </c>
      <c r="H58" s="48" t="s">
        <v>8</v>
      </c>
      <c r="I58" s="48" t="s">
        <v>5</v>
      </c>
      <c r="J58" s="48" t="s">
        <v>63</v>
      </c>
      <c r="K58" s="48" t="s">
        <v>2</v>
      </c>
      <c r="L58" s="200"/>
      <c r="M58" s="200"/>
      <c r="N58" s="68">
        <v>1</v>
      </c>
    </row>
    <row r="59" spans="2:16" ht="15">
      <c r="B59" s="52">
        <v>43005</v>
      </c>
      <c r="C59" s="37" t="s">
        <v>11</v>
      </c>
      <c r="D59" s="67"/>
      <c r="E59" s="114"/>
      <c r="F59" s="114"/>
      <c r="G59" s="48" t="s">
        <v>4</v>
      </c>
      <c r="H59" s="48" t="s">
        <v>3</v>
      </c>
      <c r="I59" s="48" t="s">
        <v>8</v>
      </c>
      <c r="J59" s="48" t="s">
        <v>5</v>
      </c>
      <c r="K59" s="48" t="s">
        <v>63</v>
      </c>
      <c r="L59" s="202"/>
      <c r="M59" s="202"/>
      <c r="N59" s="68">
        <v>1</v>
      </c>
      <c r="P59" s="140"/>
    </row>
    <row r="60" spans="2:14" ht="15">
      <c r="B60" s="52">
        <v>43006</v>
      </c>
      <c r="C60" s="38" t="s">
        <v>13</v>
      </c>
      <c r="D60" s="133"/>
      <c r="E60" s="133"/>
      <c r="F60" s="133"/>
      <c r="G60" s="116" t="s">
        <v>2</v>
      </c>
      <c r="H60" s="116" t="s">
        <v>4</v>
      </c>
      <c r="I60" s="116" t="s">
        <v>3</v>
      </c>
      <c r="J60" s="116" t="s">
        <v>8</v>
      </c>
      <c r="K60" s="48" t="s">
        <v>5</v>
      </c>
      <c r="L60" s="200"/>
      <c r="M60" s="200"/>
      <c r="N60" s="68">
        <v>1</v>
      </c>
    </row>
    <row r="61" spans="2:14" ht="16.5" customHeight="1" thickBot="1">
      <c r="B61" s="150">
        <v>43007</v>
      </c>
      <c r="C61" s="151" t="s">
        <v>10</v>
      </c>
      <c r="D61" s="275" t="s">
        <v>77</v>
      </c>
      <c r="E61" s="276"/>
      <c r="F61" s="276"/>
      <c r="G61" s="276"/>
      <c r="H61" s="276"/>
      <c r="I61" s="276"/>
      <c r="J61" s="276"/>
      <c r="K61" s="276"/>
      <c r="L61" s="276"/>
      <c r="M61" s="277"/>
      <c r="N61" s="152"/>
    </row>
    <row r="62" spans="2:14" ht="15">
      <c r="B62" s="142"/>
      <c r="C62" s="143"/>
      <c r="D62" s="140"/>
      <c r="E62" s="144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14" ht="15">
      <c r="B63" s="142"/>
      <c r="C63" s="143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14" ht="15">
      <c r="B64" s="142"/>
      <c r="C64" s="143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2:14" ht="15">
      <c r="B65" s="142"/>
      <c r="C65" s="143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3:14" ht="16.5" customHeight="1">
      <c r="C66" s="127" t="s">
        <v>3</v>
      </c>
      <c r="D66" s="126">
        <f>COUNTIF(D2:D63,"PE")</f>
        <v>7</v>
      </c>
      <c r="E66" s="126">
        <f aca="true" t="shared" si="0" ref="E66:M66">COUNTIF(E2:E63,"PE")</f>
        <v>6</v>
      </c>
      <c r="F66" s="126">
        <f t="shared" si="0"/>
        <v>6</v>
      </c>
      <c r="G66" s="126">
        <f t="shared" si="0"/>
        <v>7</v>
      </c>
      <c r="H66" s="126">
        <f t="shared" si="0"/>
        <v>8</v>
      </c>
      <c r="I66" s="126">
        <f t="shared" si="0"/>
        <v>7</v>
      </c>
      <c r="J66" s="126">
        <f t="shared" si="0"/>
        <v>2</v>
      </c>
      <c r="K66" s="126">
        <f t="shared" si="0"/>
        <v>3</v>
      </c>
      <c r="L66" s="126">
        <f t="shared" si="0"/>
        <v>0</v>
      </c>
      <c r="M66" s="126">
        <f t="shared" si="0"/>
        <v>0</v>
      </c>
      <c r="N66" s="15">
        <f aca="true" t="shared" si="1" ref="N66:N82">SUM(D66:M66)</f>
        <v>46</v>
      </c>
    </row>
    <row r="67" spans="3:14" ht="16.5" customHeight="1">
      <c r="C67" s="127" t="s">
        <v>121</v>
      </c>
      <c r="D67" s="126">
        <f>COUNTIF(D2:D64,"PE(S)")</f>
        <v>1</v>
      </c>
      <c r="E67" s="126">
        <f aca="true" t="shared" si="2" ref="E67:M67">COUNTIF(E2:E64,"PE(S)")</f>
        <v>1</v>
      </c>
      <c r="F67" s="126">
        <f t="shared" si="2"/>
        <v>1</v>
      </c>
      <c r="G67" s="126">
        <f t="shared" si="2"/>
        <v>0</v>
      </c>
      <c r="H67" s="126">
        <f t="shared" si="2"/>
        <v>0</v>
      </c>
      <c r="I67" s="126">
        <f t="shared" si="2"/>
        <v>0</v>
      </c>
      <c r="J67" s="126">
        <f t="shared" si="2"/>
        <v>2</v>
      </c>
      <c r="K67" s="126">
        <f t="shared" si="2"/>
        <v>1</v>
      </c>
      <c r="L67" s="126">
        <f t="shared" si="2"/>
        <v>0</v>
      </c>
      <c r="M67" s="126">
        <f t="shared" si="2"/>
        <v>0</v>
      </c>
      <c r="N67" s="15">
        <f t="shared" si="1"/>
        <v>6</v>
      </c>
    </row>
    <row r="68" spans="3:14" ht="15">
      <c r="C68" s="127" t="s">
        <v>2</v>
      </c>
      <c r="D68" s="126">
        <f>COUNTIF(D2:D64,"Art")</f>
        <v>7</v>
      </c>
      <c r="E68" s="126">
        <f aca="true" t="shared" si="3" ref="E68:M68">COUNTIF(E2:E64,"Art")</f>
        <v>6</v>
      </c>
      <c r="F68" s="126">
        <f t="shared" si="3"/>
        <v>6</v>
      </c>
      <c r="G68" s="126">
        <f t="shared" si="3"/>
        <v>5</v>
      </c>
      <c r="H68" s="126">
        <f t="shared" si="3"/>
        <v>6</v>
      </c>
      <c r="I68" s="126">
        <f t="shared" si="3"/>
        <v>7</v>
      </c>
      <c r="J68" s="126">
        <f t="shared" si="3"/>
        <v>5</v>
      </c>
      <c r="K68" s="126">
        <f t="shared" si="3"/>
        <v>5</v>
      </c>
      <c r="L68" s="126">
        <f t="shared" si="3"/>
        <v>0</v>
      </c>
      <c r="M68" s="126">
        <f t="shared" si="3"/>
        <v>0</v>
      </c>
      <c r="N68" s="15">
        <f t="shared" si="1"/>
        <v>47</v>
      </c>
    </row>
    <row r="69" spans="3:14" ht="15">
      <c r="C69" s="127" t="s">
        <v>103</v>
      </c>
      <c r="D69" s="126">
        <f>COUNTIF(D2:D64,"Art(S)")</f>
        <v>0</v>
      </c>
      <c r="E69" s="126">
        <f aca="true" t="shared" si="4" ref="E69:M69">COUNTIF(E2:E64,"Art(S)")</f>
        <v>1</v>
      </c>
      <c r="F69" s="126">
        <f t="shared" si="4"/>
        <v>1</v>
      </c>
      <c r="G69" s="126">
        <f t="shared" si="4"/>
        <v>2</v>
      </c>
      <c r="H69" s="126">
        <f t="shared" si="4"/>
        <v>1</v>
      </c>
      <c r="I69" s="126">
        <f t="shared" si="4"/>
        <v>0</v>
      </c>
      <c r="J69" s="126">
        <f t="shared" si="4"/>
        <v>0</v>
      </c>
      <c r="K69" s="126">
        <f t="shared" si="4"/>
        <v>0</v>
      </c>
      <c r="L69" s="126">
        <f t="shared" si="4"/>
        <v>0</v>
      </c>
      <c r="M69" s="126">
        <f t="shared" si="4"/>
        <v>0</v>
      </c>
      <c r="N69" s="15">
        <f t="shared" si="1"/>
        <v>5</v>
      </c>
    </row>
    <row r="70" spans="3:14" ht="15">
      <c r="C70" s="127" t="s">
        <v>5</v>
      </c>
      <c r="D70" s="126">
        <f>COUNTIF(D2:D64,"Music")</f>
        <v>6</v>
      </c>
      <c r="E70" s="126">
        <f aca="true" t="shared" si="5" ref="E70:M70">COUNTIF(E2:E64,"Music")</f>
        <v>6</v>
      </c>
      <c r="F70" s="126">
        <f t="shared" si="5"/>
        <v>7</v>
      </c>
      <c r="G70" s="126">
        <f t="shared" si="5"/>
        <v>7</v>
      </c>
      <c r="H70" s="126">
        <f t="shared" si="5"/>
        <v>7</v>
      </c>
      <c r="I70" s="126">
        <f t="shared" si="5"/>
        <v>7</v>
      </c>
      <c r="J70" s="126">
        <f t="shared" si="5"/>
        <v>4</v>
      </c>
      <c r="K70" s="126">
        <f t="shared" si="5"/>
        <v>4</v>
      </c>
      <c r="L70" s="126">
        <f t="shared" si="5"/>
        <v>0</v>
      </c>
      <c r="M70" s="126">
        <f t="shared" si="5"/>
        <v>0</v>
      </c>
      <c r="N70" s="15">
        <f t="shared" si="1"/>
        <v>48</v>
      </c>
    </row>
    <row r="71" spans="3:14" ht="15">
      <c r="C71" s="163" t="s">
        <v>104</v>
      </c>
      <c r="D71" s="126">
        <f>COUNTIF(D2:D64,"Music(S)")</f>
        <v>1</v>
      </c>
      <c r="E71" s="126">
        <f aca="true" t="shared" si="6" ref="E71:M71">COUNTIF(E2:E64,"Music(S)")</f>
        <v>1</v>
      </c>
      <c r="F71" s="126">
        <f t="shared" si="6"/>
        <v>1</v>
      </c>
      <c r="G71" s="126">
        <f t="shared" si="6"/>
        <v>0</v>
      </c>
      <c r="H71" s="126">
        <f t="shared" si="6"/>
        <v>0</v>
      </c>
      <c r="I71" s="126">
        <f t="shared" si="6"/>
        <v>0</v>
      </c>
      <c r="J71" s="126">
        <f t="shared" si="6"/>
        <v>1</v>
      </c>
      <c r="K71" s="126">
        <f t="shared" si="6"/>
        <v>1</v>
      </c>
      <c r="L71" s="126">
        <f t="shared" si="6"/>
        <v>0</v>
      </c>
      <c r="M71" s="126">
        <f t="shared" si="6"/>
        <v>0</v>
      </c>
      <c r="N71" s="15">
        <f t="shared" si="1"/>
        <v>5</v>
      </c>
    </row>
    <row r="72" spans="3:14" ht="15">
      <c r="C72" s="126" t="s">
        <v>7</v>
      </c>
      <c r="D72" s="126">
        <f>COUNTIF(D2:D64,"Tech")</f>
        <v>0</v>
      </c>
      <c r="E72" s="126">
        <f aca="true" t="shared" si="7" ref="E72:M72">COUNTIF(E2:E64,"Tech")</f>
        <v>0</v>
      </c>
      <c r="F72" s="126">
        <f t="shared" si="7"/>
        <v>0</v>
      </c>
      <c r="G72" s="126">
        <f t="shared" si="7"/>
        <v>0</v>
      </c>
      <c r="H72" s="126">
        <f t="shared" si="7"/>
        <v>0</v>
      </c>
      <c r="I72" s="126">
        <f t="shared" si="7"/>
        <v>0</v>
      </c>
      <c r="J72" s="126">
        <f t="shared" si="7"/>
        <v>0</v>
      </c>
      <c r="K72" s="126">
        <f t="shared" si="7"/>
        <v>0</v>
      </c>
      <c r="L72" s="126">
        <f t="shared" si="7"/>
        <v>0</v>
      </c>
      <c r="M72" s="126">
        <f t="shared" si="7"/>
        <v>0</v>
      </c>
      <c r="N72" s="15">
        <f t="shared" si="1"/>
        <v>0</v>
      </c>
    </row>
    <row r="73" spans="3:14" ht="15">
      <c r="C73" s="166" t="s">
        <v>111</v>
      </c>
      <c r="D73" s="126">
        <f>COUNTIF(D2:D70,"Tech(S)")</f>
        <v>0</v>
      </c>
      <c r="E73" s="126">
        <f aca="true" t="shared" si="8" ref="E73:M73">COUNTIF(E2:E70,"Tech(S)")</f>
        <v>0</v>
      </c>
      <c r="F73" s="126">
        <f t="shared" si="8"/>
        <v>0</v>
      </c>
      <c r="G73" s="126">
        <f t="shared" si="8"/>
        <v>0</v>
      </c>
      <c r="H73" s="126">
        <f t="shared" si="8"/>
        <v>0</v>
      </c>
      <c r="I73" s="126">
        <f t="shared" si="8"/>
        <v>0</v>
      </c>
      <c r="J73" s="126">
        <f t="shared" si="8"/>
        <v>0</v>
      </c>
      <c r="K73" s="126">
        <f t="shared" si="8"/>
        <v>0</v>
      </c>
      <c r="L73" s="126">
        <f t="shared" si="8"/>
        <v>0</v>
      </c>
      <c r="M73" s="126">
        <f t="shared" si="8"/>
        <v>0</v>
      </c>
      <c r="N73" s="15">
        <f t="shared" si="1"/>
        <v>0</v>
      </c>
    </row>
    <row r="74" spans="3:14" ht="15">
      <c r="C74" s="136" t="s">
        <v>8</v>
      </c>
      <c r="D74" s="126">
        <f>COUNTIF(D2:D71,"Science")</f>
        <v>7</v>
      </c>
      <c r="E74" s="126">
        <f aca="true" t="shared" si="9" ref="E74:M74">COUNTIF(E2:E71,"Science")</f>
        <v>8</v>
      </c>
      <c r="F74" s="126">
        <f t="shared" si="9"/>
        <v>6</v>
      </c>
      <c r="G74" s="126">
        <f t="shared" si="9"/>
        <v>6</v>
      </c>
      <c r="H74" s="126">
        <f t="shared" si="9"/>
        <v>6</v>
      </c>
      <c r="I74" s="126">
        <f t="shared" si="9"/>
        <v>7</v>
      </c>
      <c r="J74" s="126">
        <f t="shared" si="9"/>
        <v>5</v>
      </c>
      <c r="K74" s="126">
        <f t="shared" si="9"/>
        <v>4</v>
      </c>
      <c r="L74" s="126">
        <f t="shared" si="9"/>
        <v>0</v>
      </c>
      <c r="M74" s="126">
        <f t="shared" si="9"/>
        <v>0</v>
      </c>
      <c r="N74" s="15">
        <f t="shared" si="1"/>
        <v>49</v>
      </c>
    </row>
    <row r="75" spans="3:14" ht="16.5" customHeight="1">
      <c r="C75" s="164" t="s">
        <v>105</v>
      </c>
      <c r="D75" s="126">
        <f>COUNTIF(D2:D72,"Science(S)")</f>
        <v>0</v>
      </c>
      <c r="E75" s="126">
        <f aca="true" t="shared" si="10" ref="E75:M75">COUNTIF(E2:E72,"Science(S)")</f>
        <v>0</v>
      </c>
      <c r="F75" s="126">
        <f t="shared" si="10"/>
        <v>1</v>
      </c>
      <c r="G75" s="126">
        <f t="shared" si="10"/>
        <v>1</v>
      </c>
      <c r="H75" s="126">
        <f t="shared" si="10"/>
        <v>1</v>
      </c>
      <c r="I75" s="126">
        <f t="shared" si="10"/>
        <v>1</v>
      </c>
      <c r="J75" s="126">
        <f t="shared" si="10"/>
        <v>0</v>
      </c>
      <c r="K75" s="126">
        <f t="shared" si="10"/>
        <v>0</v>
      </c>
      <c r="L75" s="126">
        <f t="shared" si="10"/>
        <v>0</v>
      </c>
      <c r="M75" s="126">
        <f t="shared" si="10"/>
        <v>0</v>
      </c>
      <c r="N75" s="15">
        <f t="shared" si="1"/>
        <v>4</v>
      </c>
    </row>
    <row r="76" spans="3:14" ht="16.5" customHeight="1">
      <c r="C76" s="128" t="s">
        <v>63</v>
      </c>
      <c r="D76" s="126">
        <f>COUNTIF(D2:D73,"Readers")</f>
        <v>7</v>
      </c>
      <c r="E76" s="126">
        <f aca="true" t="shared" si="11" ref="E76:M76">COUNTIF(E2:E73,"Readers")</f>
        <v>7</v>
      </c>
      <c r="F76" s="126">
        <f t="shared" si="11"/>
        <v>7</v>
      </c>
      <c r="G76" s="126">
        <f t="shared" si="11"/>
        <v>7</v>
      </c>
      <c r="H76" s="126">
        <f t="shared" si="11"/>
        <v>7</v>
      </c>
      <c r="I76" s="126">
        <f t="shared" si="11"/>
        <v>7</v>
      </c>
      <c r="J76" s="126">
        <f t="shared" si="11"/>
        <v>5</v>
      </c>
      <c r="K76" s="126">
        <f t="shared" si="11"/>
        <v>5</v>
      </c>
      <c r="L76" s="126">
        <f t="shared" si="11"/>
        <v>0</v>
      </c>
      <c r="M76" s="126">
        <f t="shared" si="11"/>
        <v>0</v>
      </c>
      <c r="N76" s="15">
        <f t="shared" si="1"/>
        <v>52</v>
      </c>
    </row>
    <row r="77" spans="3:14" ht="16.5" customHeight="1">
      <c r="C77" s="165" t="s">
        <v>106</v>
      </c>
      <c r="D77" s="126">
        <f>COUNTIF(D2:D74,"Readers(S)")</f>
        <v>0</v>
      </c>
      <c r="E77" s="126">
        <f aca="true" t="shared" si="12" ref="E77:M77">COUNTIF(E2:E74,"Readers(S)")</f>
        <v>0</v>
      </c>
      <c r="F77" s="126">
        <f t="shared" si="12"/>
        <v>0</v>
      </c>
      <c r="G77" s="126">
        <f t="shared" si="12"/>
        <v>0</v>
      </c>
      <c r="H77" s="126">
        <f t="shared" si="12"/>
        <v>0</v>
      </c>
      <c r="I77" s="126">
        <f t="shared" si="12"/>
        <v>0</v>
      </c>
      <c r="J77" s="126">
        <f t="shared" si="12"/>
        <v>0</v>
      </c>
      <c r="K77" s="126">
        <f t="shared" si="12"/>
        <v>0</v>
      </c>
      <c r="L77" s="126">
        <f t="shared" si="12"/>
        <v>0</v>
      </c>
      <c r="M77" s="126">
        <f t="shared" si="12"/>
        <v>0</v>
      </c>
      <c r="N77" s="15">
        <f t="shared" si="1"/>
        <v>0</v>
      </c>
    </row>
    <row r="78" spans="3:14" ht="16.5" customHeight="1">
      <c r="C78" s="182" t="s">
        <v>4</v>
      </c>
      <c r="D78" s="125">
        <f aca="true" t="shared" si="13" ref="D78:M78">COUNTIF(D2:D75,"Media")</f>
        <v>6</v>
      </c>
      <c r="E78" s="125">
        <f t="shared" si="13"/>
        <v>6</v>
      </c>
      <c r="F78" s="125">
        <f t="shared" si="13"/>
        <v>5</v>
      </c>
      <c r="G78" s="125">
        <f t="shared" si="13"/>
        <v>8</v>
      </c>
      <c r="H78" s="125">
        <f t="shared" si="13"/>
        <v>7</v>
      </c>
      <c r="I78" s="125">
        <f t="shared" si="13"/>
        <v>7</v>
      </c>
      <c r="J78" s="125">
        <f t="shared" si="13"/>
        <v>3</v>
      </c>
      <c r="K78" s="125">
        <f t="shared" si="13"/>
        <v>4</v>
      </c>
      <c r="L78" s="125">
        <f t="shared" si="13"/>
        <v>0</v>
      </c>
      <c r="M78" s="125">
        <f t="shared" si="13"/>
        <v>0</v>
      </c>
      <c r="N78" s="15">
        <f t="shared" si="1"/>
        <v>46</v>
      </c>
    </row>
    <row r="79" spans="3:14" ht="16.5" customHeight="1">
      <c r="C79" s="136" t="s">
        <v>107</v>
      </c>
      <c r="D79" s="125">
        <f aca="true" t="shared" si="14" ref="D79:M79">COUNTIF(D2:D76,"Media(S)")</f>
        <v>1</v>
      </c>
      <c r="E79" s="125">
        <f t="shared" si="14"/>
        <v>1</v>
      </c>
      <c r="F79" s="125">
        <f t="shared" si="14"/>
        <v>2</v>
      </c>
      <c r="G79" s="125">
        <f t="shared" si="14"/>
        <v>0</v>
      </c>
      <c r="H79" s="125">
        <f t="shared" si="14"/>
        <v>0</v>
      </c>
      <c r="I79" s="125">
        <f t="shared" si="14"/>
        <v>0</v>
      </c>
      <c r="J79" s="125">
        <f t="shared" si="14"/>
        <v>1</v>
      </c>
      <c r="K79" s="125">
        <f t="shared" si="14"/>
        <v>1</v>
      </c>
      <c r="L79" s="125">
        <f t="shared" si="14"/>
        <v>0</v>
      </c>
      <c r="M79" s="125">
        <f t="shared" si="14"/>
        <v>0</v>
      </c>
      <c r="N79" s="15">
        <f t="shared" si="1"/>
        <v>6</v>
      </c>
    </row>
    <row r="80" spans="3:14" ht="16.5" customHeight="1">
      <c r="C80" s="167" t="s">
        <v>109</v>
      </c>
      <c r="D80" s="126">
        <f>COUNTIF(D2:D77,"Char.Ed.")</f>
        <v>0</v>
      </c>
      <c r="E80" s="126">
        <f aca="true" t="shared" si="15" ref="E80:M80">COUNTIF(E2:E77,"Char.Ed.")</f>
        <v>0</v>
      </c>
      <c r="F80" s="126">
        <f t="shared" si="15"/>
        <v>0</v>
      </c>
      <c r="G80" s="126">
        <f t="shared" si="15"/>
        <v>0</v>
      </c>
      <c r="H80" s="126">
        <f t="shared" si="15"/>
        <v>0</v>
      </c>
      <c r="I80" s="126">
        <f t="shared" si="15"/>
        <v>0</v>
      </c>
      <c r="J80" s="126">
        <f t="shared" si="15"/>
        <v>0</v>
      </c>
      <c r="K80" s="126">
        <f t="shared" si="15"/>
        <v>0</v>
      </c>
      <c r="L80" s="126">
        <f t="shared" si="15"/>
        <v>0</v>
      </c>
      <c r="M80" s="126">
        <f t="shared" si="15"/>
        <v>0</v>
      </c>
      <c r="N80" s="15">
        <f t="shared" si="1"/>
        <v>0</v>
      </c>
    </row>
    <row r="81" spans="3:14" ht="16.5" customHeight="1">
      <c r="C81" s="126" t="s">
        <v>76</v>
      </c>
      <c r="D81" s="126">
        <f>COUNTIF(D2:D78,"Math")</f>
        <v>0</v>
      </c>
      <c r="E81" s="126">
        <f aca="true" t="shared" si="16" ref="E81:M81">COUNTIF(E2:E78,"Math")</f>
        <v>0</v>
      </c>
      <c r="F81" s="126">
        <f t="shared" si="16"/>
        <v>0</v>
      </c>
      <c r="G81" s="126">
        <f t="shared" si="16"/>
        <v>0</v>
      </c>
      <c r="H81" s="126">
        <f t="shared" si="16"/>
        <v>0</v>
      </c>
      <c r="I81" s="126">
        <f t="shared" si="16"/>
        <v>0</v>
      </c>
      <c r="J81" s="126">
        <f t="shared" si="16"/>
        <v>0</v>
      </c>
      <c r="K81" s="126">
        <f t="shared" si="16"/>
        <v>0</v>
      </c>
      <c r="L81" s="126">
        <f t="shared" si="16"/>
        <v>0</v>
      </c>
      <c r="M81" s="126">
        <f t="shared" si="16"/>
        <v>0</v>
      </c>
      <c r="N81" s="15">
        <f t="shared" si="1"/>
        <v>0</v>
      </c>
    </row>
    <row r="82" spans="3:14" ht="15" customHeight="1">
      <c r="C82" s="166" t="s">
        <v>108</v>
      </c>
      <c r="D82" s="126">
        <f>COUNTIF(D2:D79,"Math(S)")</f>
        <v>0</v>
      </c>
      <c r="E82" s="126">
        <f aca="true" t="shared" si="17" ref="E82:M82">COUNTIF(E2:E79,"Math(S)")</f>
        <v>0</v>
      </c>
      <c r="F82" s="126">
        <f t="shared" si="17"/>
        <v>0</v>
      </c>
      <c r="G82" s="126">
        <f t="shared" si="17"/>
        <v>0</v>
      </c>
      <c r="H82" s="126">
        <f t="shared" si="17"/>
        <v>0</v>
      </c>
      <c r="I82" s="126">
        <f t="shared" si="17"/>
        <v>0</v>
      </c>
      <c r="J82" s="126">
        <f t="shared" si="17"/>
        <v>0</v>
      </c>
      <c r="K82" s="126">
        <f t="shared" si="17"/>
        <v>0</v>
      </c>
      <c r="L82" s="126">
        <f t="shared" si="17"/>
        <v>0</v>
      </c>
      <c r="M82" s="126">
        <f t="shared" si="17"/>
        <v>0</v>
      </c>
      <c r="N82" s="15">
        <f t="shared" si="1"/>
        <v>0</v>
      </c>
    </row>
    <row r="83" spans="3:14" ht="15" customHeight="1">
      <c r="C83" s="126" t="s">
        <v>74</v>
      </c>
      <c r="D83" s="124">
        <f aca="true" t="shared" si="18" ref="D83:M83">SUM(D66:D82)</f>
        <v>43</v>
      </c>
      <c r="E83" s="124">
        <f t="shared" si="18"/>
        <v>43</v>
      </c>
      <c r="F83" s="124">
        <f t="shared" si="18"/>
        <v>43</v>
      </c>
      <c r="G83" s="124">
        <f t="shared" si="18"/>
        <v>43</v>
      </c>
      <c r="H83" s="124">
        <f t="shared" si="18"/>
        <v>43</v>
      </c>
      <c r="I83" s="124">
        <f t="shared" si="18"/>
        <v>43</v>
      </c>
      <c r="J83" s="124">
        <f t="shared" si="18"/>
        <v>28</v>
      </c>
      <c r="K83" s="124">
        <f t="shared" si="18"/>
        <v>28</v>
      </c>
      <c r="L83" s="124">
        <f t="shared" si="18"/>
        <v>0</v>
      </c>
      <c r="M83" s="124">
        <f t="shared" si="18"/>
        <v>0</v>
      </c>
      <c r="N83" s="15"/>
    </row>
    <row r="84" spans="3:14" ht="15" customHeight="1">
      <c r="C84" s="15"/>
      <c r="D84" s="124">
        <v>42</v>
      </c>
      <c r="E84" s="124">
        <v>42</v>
      </c>
      <c r="F84" s="124">
        <v>42</v>
      </c>
      <c r="G84" s="124"/>
      <c r="H84" s="124"/>
      <c r="I84" s="124"/>
      <c r="J84" s="124">
        <v>42</v>
      </c>
      <c r="K84" s="124">
        <v>42</v>
      </c>
      <c r="L84" s="124"/>
      <c r="M84" s="124">
        <v>42</v>
      </c>
      <c r="N84" s="15"/>
    </row>
  </sheetData>
  <sheetProtection/>
  <mergeCells count="3">
    <mergeCell ref="D31:M31"/>
    <mergeCell ref="D42:M42"/>
    <mergeCell ref="D61:M61"/>
  </mergeCells>
  <printOptions/>
  <pageMargins left="0.31" right="0.2" top="0.74" bottom="0.17" header="0.21" footer="0.17"/>
  <pageSetup horizontalDpi="600" verticalDpi="600" orientation="portrait" r:id="rId1"/>
  <headerFooter>
    <oddHeader>&amp;L&amp;"Arial,Regular"&amp;10First 9:25-10:05
Kinder 10:15-10:55
Second-11:05-11:55&amp;C&amp;"Arial,Bold"Alston Ridge Specials Schedule
2017-2018 - First Q1&amp;R&amp;"Arial,Regular"&amp;10 Third 1:15-1:55
Fourth 2:05-2:45
Fifth 2:55-3:35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81"/>
  <sheetViews>
    <sheetView view="pageLayout" workbookViewId="0" topLeftCell="A42">
      <selection activeCell="G48" sqref="G48"/>
    </sheetView>
  </sheetViews>
  <sheetFormatPr defaultColWidth="8.8515625" defaultRowHeight="15"/>
  <cols>
    <col min="1" max="1" width="0.13671875" style="0" customWidth="1"/>
    <col min="2" max="2" width="7.140625" style="0" customWidth="1"/>
    <col min="3" max="3" width="5.8515625" style="0" customWidth="1"/>
    <col min="4" max="5" width="7.28125" style="0" customWidth="1"/>
    <col min="6" max="13" width="7.140625" style="0" customWidth="1"/>
    <col min="14" max="14" width="16.140625" style="0" customWidth="1"/>
    <col min="15" max="15" width="2.8515625" style="0" customWidth="1"/>
  </cols>
  <sheetData>
    <row r="1" spans="2:14" s="103" customFormat="1" ht="72.75" customHeight="1">
      <c r="B1" s="101" t="s">
        <v>0</v>
      </c>
      <c r="C1" s="101" t="s">
        <v>12</v>
      </c>
      <c r="D1" s="194" t="s">
        <v>64</v>
      </c>
      <c r="E1" s="194" t="s">
        <v>65</v>
      </c>
      <c r="F1" s="194" t="s">
        <v>113</v>
      </c>
      <c r="G1" s="198" t="s">
        <v>66</v>
      </c>
      <c r="H1" s="195" t="s">
        <v>122</v>
      </c>
      <c r="I1" s="195" t="s">
        <v>115</v>
      </c>
      <c r="J1" s="195" t="s">
        <v>116</v>
      </c>
      <c r="K1" s="123" t="s">
        <v>67</v>
      </c>
      <c r="L1" s="195" t="s">
        <v>75</v>
      </c>
      <c r="M1" s="195" t="s">
        <v>68</v>
      </c>
      <c r="N1" s="102" t="s">
        <v>62</v>
      </c>
    </row>
    <row r="2" spans="2:14" ht="15" hidden="1">
      <c r="B2" s="17">
        <v>42926</v>
      </c>
      <c r="C2" s="137" t="s">
        <v>1</v>
      </c>
      <c r="D2" s="68" t="s">
        <v>3</v>
      </c>
      <c r="E2" s="68" t="s">
        <v>8</v>
      </c>
      <c r="F2" s="68" t="s">
        <v>2</v>
      </c>
      <c r="G2" s="68" t="s">
        <v>4</v>
      </c>
      <c r="H2" s="68" t="s">
        <v>110</v>
      </c>
      <c r="I2" s="68" t="s">
        <v>5</v>
      </c>
      <c r="J2" s="68" t="s">
        <v>63</v>
      </c>
      <c r="K2" s="221"/>
      <c r="L2" s="221"/>
      <c r="M2" s="221"/>
      <c r="N2" s="54" t="s">
        <v>128</v>
      </c>
    </row>
    <row r="3" spans="2:14" ht="15" hidden="1">
      <c r="B3" s="17">
        <v>42927</v>
      </c>
      <c r="C3" s="137" t="s">
        <v>9</v>
      </c>
      <c r="D3" s="68" t="s">
        <v>63</v>
      </c>
      <c r="E3" s="68" t="s">
        <v>3</v>
      </c>
      <c r="F3" s="68" t="s">
        <v>8</v>
      </c>
      <c r="G3" s="68" t="s">
        <v>2</v>
      </c>
      <c r="H3" s="68" t="s">
        <v>4</v>
      </c>
      <c r="I3" s="148" t="s">
        <v>110</v>
      </c>
      <c r="J3" s="148" t="s">
        <v>5</v>
      </c>
      <c r="K3" s="222"/>
      <c r="L3" s="222"/>
      <c r="M3" s="222"/>
      <c r="N3" s="54">
        <v>4</v>
      </c>
    </row>
    <row r="4" spans="2:14" ht="15" hidden="1">
      <c r="B4" s="17">
        <v>42928</v>
      </c>
      <c r="C4" s="137" t="s">
        <v>11</v>
      </c>
      <c r="D4" s="148" t="s">
        <v>5</v>
      </c>
      <c r="E4" s="148" t="s">
        <v>63</v>
      </c>
      <c r="F4" s="68" t="s">
        <v>3</v>
      </c>
      <c r="G4" s="148" t="s">
        <v>8</v>
      </c>
      <c r="H4" s="148" t="s">
        <v>2</v>
      </c>
      <c r="I4" s="68" t="s">
        <v>4</v>
      </c>
      <c r="J4" s="68" t="s">
        <v>110</v>
      </c>
      <c r="K4" s="221"/>
      <c r="L4" s="221"/>
      <c r="M4" s="221"/>
      <c r="N4" s="54">
        <v>4</v>
      </c>
    </row>
    <row r="5" spans="2:14" ht="15" hidden="1">
      <c r="B5" s="17">
        <v>42929</v>
      </c>
      <c r="C5" s="137" t="s">
        <v>13</v>
      </c>
      <c r="D5" s="148" t="s">
        <v>110</v>
      </c>
      <c r="E5" s="148" t="s">
        <v>5</v>
      </c>
      <c r="F5" s="68" t="s">
        <v>63</v>
      </c>
      <c r="G5" s="68" t="s">
        <v>3</v>
      </c>
      <c r="H5" s="68" t="s">
        <v>8</v>
      </c>
      <c r="I5" s="68" t="s">
        <v>2</v>
      </c>
      <c r="J5" s="68" t="s">
        <v>4</v>
      </c>
      <c r="K5" s="221"/>
      <c r="L5" s="221"/>
      <c r="M5" s="221"/>
      <c r="N5" s="54">
        <v>4</v>
      </c>
    </row>
    <row r="6" spans="2:14" ht="15.75" hidden="1" thickBot="1">
      <c r="B6" s="53">
        <v>42930</v>
      </c>
      <c r="C6" s="11" t="s">
        <v>10</v>
      </c>
      <c r="D6" s="69" t="s">
        <v>4</v>
      </c>
      <c r="E6" s="69" t="s">
        <v>110</v>
      </c>
      <c r="F6" s="69" t="s">
        <v>5</v>
      </c>
      <c r="G6" s="69" t="s">
        <v>63</v>
      </c>
      <c r="H6" s="69" t="s">
        <v>3</v>
      </c>
      <c r="I6" s="69" t="s">
        <v>8</v>
      </c>
      <c r="J6" s="69" t="s">
        <v>2</v>
      </c>
      <c r="K6" s="223"/>
      <c r="L6" s="223"/>
      <c r="M6" s="223"/>
      <c r="N6" s="50">
        <v>4</v>
      </c>
    </row>
    <row r="7" spans="2:14" ht="15" hidden="1">
      <c r="B7" s="52">
        <v>42933</v>
      </c>
      <c r="C7" s="36" t="s">
        <v>1</v>
      </c>
      <c r="D7" s="68" t="s">
        <v>2</v>
      </c>
      <c r="E7" s="135" t="s">
        <v>4</v>
      </c>
      <c r="F7" s="135" t="s">
        <v>110</v>
      </c>
      <c r="G7" s="192" t="s">
        <v>5</v>
      </c>
      <c r="H7" s="148" t="s">
        <v>63</v>
      </c>
      <c r="I7" s="148" t="s">
        <v>3</v>
      </c>
      <c r="J7" s="148" t="s">
        <v>8</v>
      </c>
      <c r="K7" s="224"/>
      <c r="L7" s="224"/>
      <c r="M7" s="224"/>
      <c r="N7" s="100" t="s">
        <v>125</v>
      </c>
    </row>
    <row r="8" spans="2:14" ht="15" hidden="1">
      <c r="B8" s="52">
        <v>42934</v>
      </c>
      <c r="C8" s="37" t="s">
        <v>9</v>
      </c>
      <c r="D8" s="68" t="s">
        <v>8</v>
      </c>
      <c r="E8" s="68" t="s">
        <v>2</v>
      </c>
      <c r="F8" s="68" t="s">
        <v>4</v>
      </c>
      <c r="G8" s="148" t="s">
        <v>110</v>
      </c>
      <c r="H8" s="148" t="s">
        <v>5</v>
      </c>
      <c r="I8" s="148" t="s">
        <v>63</v>
      </c>
      <c r="J8" s="148" t="s">
        <v>3</v>
      </c>
      <c r="K8" s="221"/>
      <c r="L8" s="221"/>
      <c r="M8" s="221"/>
      <c r="N8" s="100" t="s">
        <v>125</v>
      </c>
    </row>
    <row r="9" spans="2:14" ht="15" hidden="1">
      <c r="B9" s="52">
        <v>42935</v>
      </c>
      <c r="C9" s="37" t="s">
        <v>11</v>
      </c>
      <c r="D9" s="68" t="s">
        <v>3</v>
      </c>
      <c r="E9" s="68" t="s">
        <v>8</v>
      </c>
      <c r="F9" s="68" t="s">
        <v>2</v>
      </c>
      <c r="G9" s="68" t="s">
        <v>4</v>
      </c>
      <c r="H9" s="68" t="s">
        <v>110</v>
      </c>
      <c r="I9" s="148" t="s">
        <v>5</v>
      </c>
      <c r="J9" s="68" t="s">
        <v>63</v>
      </c>
      <c r="K9" s="221"/>
      <c r="L9" s="221"/>
      <c r="M9" s="221"/>
      <c r="N9" s="100" t="s">
        <v>125</v>
      </c>
    </row>
    <row r="10" spans="2:14" ht="15" hidden="1">
      <c r="B10" s="52">
        <v>42936</v>
      </c>
      <c r="C10" s="38" t="s">
        <v>13</v>
      </c>
      <c r="D10" s="68" t="s">
        <v>63</v>
      </c>
      <c r="E10" s="148" t="s">
        <v>3</v>
      </c>
      <c r="F10" s="68" t="s">
        <v>8</v>
      </c>
      <c r="G10" s="148" t="s">
        <v>2</v>
      </c>
      <c r="H10" s="148" t="s">
        <v>4</v>
      </c>
      <c r="I10" s="68" t="s">
        <v>110</v>
      </c>
      <c r="J10" s="68" t="s">
        <v>5</v>
      </c>
      <c r="K10" s="224"/>
      <c r="L10" s="224"/>
      <c r="M10" s="224"/>
      <c r="N10" s="100" t="s">
        <v>125</v>
      </c>
    </row>
    <row r="11" spans="2:14" ht="15.75" hidden="1" thickBot="1">
      <c r="B11" s="53">
        <v>42937</v>
      </c>
      <c r="C11" s="39" t="s">
        <v>10</v>
      </c>
      <c r="D11" s="69" t="s">
        <v>5</v>
      </c>
      <c r="E11" s="69" t="s">
        <v>63</v>
      </c>
      <c r="F11" s="69" t="s">
        <v>3</v>
      </c>
      <c r="G11" s="69" t="s">
        <v>8</v>
      </c>
      <c r="H11" s="69" t="s">
        <v>2</v>
      </c>
      <c r="I11" s="69" t="s">
        <v>4</v>
      </c>
      <c r="J11" s="69" t="s">
        <v>110</v>
      </c>
      <c r="K11" s="223"/>
      <c r="L11" s="223"/>
      <c r="M11" s="223"/>
      <c r="N11" s="69" t="s">
        <v>125</v>
      </c>
    </row>
    <row r="12" spans="2:15" ht="15" hidden="1">
      <c r="B12" s="63">
        <v>42940</v>
      </c>
      <c r="C12" s="16" t="s">
        <v>1</v>
      </c>
      <c r="D12" s="68" t="s">
        <v>110</v>
      </c>
      <c r="E12" s="135" t="s">
        <v>5</v>
      </c>
      <c r="F12" s="68" t="s">
        <v>63</v>
      </c>
      <c r="G12" s="148" t="s">
        <v>3</v>
      </c>
      <c r="H12" s="148" t="s">
        <v>8</v>
      </c>
      <c r="I12" s="68" t="s">
        <v>2</v>
      </c>
      <c r="J12" s="135" t="s">
        <v>4</v>
      </c>
      <c r="K12" s="224"/>
      <c r="L12" s="224"/>
      <c r="M12" s="224"/>
      <c r="N12" s="135">
        <v>4</v>
      </c>
      <c r="O12" s="132"/>
    </row>
    <row r="13" spans="2:15" ht="15" hidden="1">
      <c r="B13" s="63">
        <v>42941</v>
      </c>
      <c r="C13" s="9" t="s">
        <v>9</v>
      </c>
      <c r="D13" s="135" t="s">
        <v>4</v>
      </c>
      <c r="E13" s="68" t="s">
        <v>110</v>
      </c>
      <c r="F13" s="148" t="s">
        <v>5</v>
      </c>
      <c r="G13" s="148" t="s">
        <v>63</v>
      </c>
      <c r="H13" s="68" t="s">
        <v>3</v>
      </c>
      <c r="I13" s="68" t="s">
        <v>8</v>
      </c>
      <c r="J13" s="68" t="s">
        <v>2</v>
      </c>
      <c r="K13" s="221"/>
      <c r="L13" s="221"/>
      <c r="M13" s="221"/>
      <c r="N13" s="68">
        <v>4</v>
      </c>
      <c r="O13" s="132"/>
    </row>
    <row r="14" spans="2:15" ht="15" hidden="1">
      <c r="B14" s="63">
        <v>42942</v>
      </c>
      <c r="C14" s="9" t="s">
        <v>11</v>
      </c>
      <c r="D14" s="68" t="s">
        <v>2</v>
      </c>
      <c r="E14" s="68" t="s">
        <v>4</v>
      </c>
      <c r="F14" s="68" t="s">
        <v>110</v>
      </c>
      <c r="G14" s="68" t="s">
        <v>5</v>
      </c>
      <c r="H14" s="68" t="s">
        <v>63</v>
      </c>
      <c r="I14" s="68" t="s">
        <v>3</v>
      </c>
      <c r="J14" s="148" t="s">
        <v>8</v>
      </c>
      <c r="K14" s="222"/>
      <c r="L14" s="222"/>
      <c r="M14" s="222"/>
      <c r="N14" s="68">
        <v>4</v>
      </c>
      <c r="O14" s="132"/>
    </row>
    <row r="15" spans="2:21" ht="15" hidden="1">
      <c r="B15" s="63">
        <v>42943</v>
      </c>
      <c r="C15" s="10" t="s">
        <v>13</v>
      </c>
      <c r="D15" s="68" t="s">
        <v>8</v>
      </c>
      <c r="E15" s="68" t="s">
        <v>2</v>
      </c>
      <c r="F15" s="68" t="s">
        <v>4</v>
      </c>
      <c r="G15" s="68" t="s">
        <v>110</v>
      </c>
      <c r="H15" s="68" t="s">
        <v>5</v>
      </c>
      <c r="I15" s="68" t="s">
        <v>63</v>
      </c>
      <c r="J15" s="68" t="s">
        <v>3</v>
      </c>
      <c r="K15" s="221"/>
      <c r="L15" s="221"/>
      <c r="M15" s="221"/>
      <c r="N15" s="68">
        <v>4</v>
      </c>
      <c r="O15" s="132"/>
      <c r="U15" s="149"/>
    </row>
    <row r="16" spans="2:21" ht="15.75" hidden="1" thickBot="1">
      <c r="B16" s="64">
        <v>42944</v>
      </c>
      <c r="C16" s="138" t="s">
        <v>10</v>
      </c>
      <c r="D16" s="69" t="s">
        <v>3</v>
      </c>
      <c r="E16" s="69" t="s">
        <v>8</v>
      </c>
      <c r="F16" s="69" t="s">
        <v>2</v>
      </c>
      <c r="G16" s="69" t="s">
        <v>4</v>
      </c>
      <c r="H16" s="69" t="s">
        <v>110</v>
      </c>
      <c r="I16" s="69" t="s">
        <v>5</v>
      </c>
      <c r="J16" s="69" t="s">
        <v>63</v>
      </c>
      <c r="K16" s="223"/>
      <c r="L16" s="223"/>
      <c r="M16" s="223"/>
      <c r="N16" s="69">
        <v>4</v>
      </c>
      <c r="O16" s="132"/>
      <c r="U16" s="149"/>
    </row>
    <row r="17" spans="2:21" ht="15" hidden="1">
      <c r="B17" s="52">
        <v>42947</v>
      </c>
      <c r="C17" s="36" t="s">
        <v>1</v>
      </c>
      <c r="D17" s="218"/>
      <c r="E17" s="68" t="s">
        <v>3</v>
      </c>
      <c r="F17" s="135" t="s">
        <v>8</v>
      </c>
      <c r="G17" s="192" t="s">
        <v>2</v>
      </c>
      <c r="H17" s="148" t="s">
        <v>4</v>
      </c>
      <c r="I17" s="225"/>
      <c r="J17" s="226"/>
      <c r="K17" s="135" t="s">
        <v>146</v>
      </c>
      <c r="L17" s="135" t="s">
        <v>5</v>
      </c>
      <c r="M17" s="135" t="s">
        <v>63</v>
      </c>
      <c r="N17" s="135" t="s">
        <v>99</v>
      </c>
      <c r="U17" s="149"/>
    </row>
    <row r="18" spans="2:21" ht="15" hidden="1">
      <c r="B18" s="52">
        <v>42948</v>
      </c>
      <c r="C18" s="37" t="s">
        <v>9</v>
      </c>
      <c r="D18" s="218"/>
      <c r="E18" s="68" t="s">
        <v>63</v>
      </c>
      <c r="F18" s="68" t="s">
        <v>3</v>
      </c>
      <c r="G18" s="68" t="s">
        <v>8</v>
      </c>
      <c r="H18" s="68" t="s">
        <v>2</v>
      </c>
      <c r="I18" s="225"/>
      <c r="J18" s="225"/>
      <c r="K18" s="68" t="s">
        <v>4</v>
      </c>
      <c r="L18" s="68" t="s">
        <v>146</v>
      </c>
      <c r="M18" s="68" t="s">
        <v>5</v>
      </c>
      <c r="N18" s="135" t="s">
        <v>99</v>
      </c>
      <c r="U18" s="149"/>
    </row>
    <row r="19" spans="2:14" ht="15" hidden="1">
      <c r="B19" s="52">
        <v>42949</v>
      </c>
      <c r="C19" s="37" t="s">
        <v>11</v>
      </c>
      <c r="D19" s="219" t="s">
        <v>141</v>
      </c>
      <c r="E19" s="68" t="s">
        <v>5</v>
      </c>
      <c r="F19" s="68" t="s">
        <v>63</v>
      </c>
      <c r="G19" s="148" t="s">
        <v>3</v>
      </c>
      <c r="H19" s="148" t="s">
        <v>8</v>
      </c>
      <c r="I19" s="226"/>
      <c r="J19" s="226"/>
      <c r="K19" s="68" t="s">
        <v>2</v>
      </c>
      <c r="L19" s="68" t="s">
        <v>4</v>
      </c>
      <c r="M19" s="68" t="s">
        <v>146</v>
      </c>
      <c r="N19" s="135" t="s">
        <v>99</v>
      </c>
    </row>
    <row r="20" spans="2:14" ht="15" hidden="1">
      <c r="B20" s="52">
        <v>42950</v>
      </c>
      <c r="C20" s="38" t="s">
        <v>13</v>
      </c>
      <c r="D20" s="218" t="s">
        <v>148</v>
      </c>
      <c r="E20" s="148" t="s">
        <v>146</v>
      </c>
      <c r="F20" s="68" t="s">
        <v>5</v>
      </c>
      <c r="G20" s="68" t="s">
        <v>63</v>
      </c>
      <c r="H20" s="68" t="s">
        <v>3</v>
      </c>
      <c r="I20" s="227"/>
      <c r="J20" s="226"/>
      <c r="K20" s="68" t="s">
        <v>8</v>
      </c>
      <c r="L20" s="68" t="s">
        <v>2</v>
      </c>
      <c r="M20" s="68" t="s">
        <v>4</v>
      </c>
      <c r="N20" s="68" t="s">
        <v>99</v>
      </c>
    </row>
    <row r="21" spans="2:14" ht="15.75" hidden="1" thickBot="1">
      <c r="B21" s="53">
        <v>42951</v>
      </c>
      <c r="C21" s="39" t="s">
        <v>10</v>
      </c>
      <c r="D21" s="220" t="s">
        <v>149</v>
      </c>
      <c r="E21" s="69" t="s">
        <v>4</v>
      </c>
      <c r="F21" s="69" t="s">
        <v>146</v>
      </c>
      <c r="G21" s="69" t="s">
        <v>5</v>
      </c>
      <c r="H21" s="69" t="s">
        <v>63</v>
      </c>
      <c r="I21" s="228"/>
      <c r="J21" s="228"/>
      <c r="K21" s="69" t="s">
        <v>3</v>
      </c>
      <c r="L21" s="69" t="s">
        <v>8</v>
      </c>
      <c r="M21" s="69" t="s">
        <v>2</v>
      </c>
      <c r="N21" s="69" t="s">
        <v>130</v>
      </c>
    </row>
    <row r="22" spans="2:14" ht="15" hidden="1">
      <c r="B22" s="52">
        <v>42954</v>
      </c>
      <c r="C22" s="16" t="s">
        <v>1</v>
      </c>
      <c r="D22" s="219" t="s">
        <v>150</v>
      </c>
      <c r="E22" s="148" t="s">
        <v>2</v>
      </c>
      <c r="F22" s="68" t="s">
        <v>4</v>
      </c>
      <c r="G22" s="68" t="s">
        <v>146</v>
      </c>
      <c r="H22" s="68" t="s">
        <v>5</v>
      </c>
      <c r="I22" s="229"/>
      <c r="J22" s="230"/>
      <c r="K22" s="135" t="s">
        <v>63</v>
      </c>
      <c r="L22" s="135" t="s">
        <v>3</v>
      </c>
      <c r="M22" s="135" t="s">
        <v>8</v>
      </c>
      <c r="N22" s="135" t="s">
        <v>133</v>
      </c>
    </row>
    <row r="23" spans="2:14" ht="15" hidden="1">
      <c r="B23" s="52">
        <v>42955</v>
      </c>
      <c r="C23" s="9" t="s">
        <v>9</v>
      </c>
      <c r="D23" s="219"/>
      <c r="E23" s="68" t="s">
        <v>8</v>
      </c>
      <c r="F23" s="68" t="s">
        <v>103</v>
      </c>
      <c r="G23" s="68" t="s">
        <v>4</v>
      </c>
      <c r="H23" s="68" t="s">
        <v>146</v>
      </c>
      <c r="I23" s="226"/>
      <c r="J23" s="226"/>
      <c r="K23" s="68" t="s">
        <v>5</v>
      </c>
      <c r="L23" s="68" t="s">
        <v>63</v>
      </c>
      <c r="M23" s="68" t="s">
        <v>3</v>
      </c>
      <c r="N23" s="68" t="s">
        <v>137</v>
      </c>
    </row>
    <row r="24" spans="2:14" ht="15" hidden="1">
      <c r="B24" s="52">
        <v>42956</v>
      </c>
      <c r="C24" s="9" t="s">
        <v>11</v>
      </c>
      <c r="D24" s="218"/>
      <c r="E24" s="148" t="s">
        <v>3</v>
      </c>
      <c r="F24" s="148" t="s">
        <v>8</v>
      </c>
      <c r="G24" s="148" t="s">
        <v>103</v>
      </c>
      <c r="H24" s="68" t="s">
        <v>4</v>
      </c>
      <c r="I24" s="226"/>
      <c r="J24" s="226"/>
      <c r="K24" s="68" t="s">
        <v>146</v>
      </c>
      <c r="L24" s="68" t="s">
        <v>5</v>
      </c>
      <c r="M24" s="68" t="s">
        <v>63</v>
      </c>
      <c r="N24" s="68" t="s">
        <v>137</v>
      </c>
    </row>
    <row r="25" spans="2:14" ht="15" hidden="1">
      <c r="B25" s="52">
        <v>42957</v>
      </c>
      <c r="C25" s="10" t="s">
        <v>13</v>
      </c>
      <c r="D25" s="218"/>
      <c r="E25" s="68" t="s">
        <v>63</v>
      </c>
      <c r="F25" s="68" t="s">
        <v>3</v>
      </c>
      <c r="G25" s="148" t="s">
        <v>8</v>
      </c>
      <c r="H25" s="148" t="s">
        <v>103</v>
      </c>
      <c r="I25" s="226"/>
      <c r="J25" s="226"/>
      <c r="K25" s="68" t="s">
        <v>4</v>
      </c>
      <c r="L25" s="68" t="s">
        <v>146</v>
      </c>
      <c r="M25" s="68" t="s">
        <v>5</v>
      </c>
      <c r="N25" s="68" t="s">
        <v>137</v>
      </c>
    </row>
    <row r="26" spans="2:14" ht="15.75" hidden="1" thickBot="1">
      <c r="B26" s="53">
        <v>42958</v>
      </c>
      <c r="C26" s="11" t="s">
        <v>10</v>
      </c>
      <c r="D26" s="220"/>
      <c r="E26" s="69" t="s">
        <v>5</v>
      </c>
      <c r="F26" s="69" t="s">
        <v>63</v>
      </c>
      <c r="G26" s="69" t="s">
        <v>3</v>
      </c>
      <c r="H26" s="69" t="s">
        <v>8</v>
      </c>
      <c r="I26" s="228"/>
      <c r="J26" s="228"/>
      <c r="K26" s="69" t="s">
        <v>103</v>
      </c>
      <c r="L26" s="69" t="s">
        <v>4</v>
      </c>
      <c r="M26" s="69" t="s">
        <v>146</v>
      </c>
      <c r="N26" s="69" t="s">
        <v>137</v>
      </c>
    </row>
    <row r="27" spans="2:14" ht="15">
      <c r="B27" s="52">
        <v>42961</v>
      </c>
      <c r="C27" s="36" t="s">
        <v>1</v>
      </c>
      <c r="D27" s="219" t="s">
        <v>141</v>
      </c>
      <c r="E27" s="236" t="s">
        <v>105</v>
      </c>
      <c r="F27" s="135" t="s">
        <v>5</v>
      </c>
      <c r="G27" s="263" t="s">
        <v>63</v>
      </c>
      <c r="H27" s="68" t="s">
        <v>3</v>
      </c>
      <c r="I27" s="230"/>
      <c r="J27" s="230"/>
      <c r="K27" s="135" t="s">
        <v>146</v>
      </c>
      <c r="L27" s="135" t="s">
        <v>2</v>
      </c>
      <c r="M27" s="135" t="s">
        <v>4</v>
      </c>
      <c r="N27" s="135" t="s">
        <v>129</v>
      </c>
    </row>
    <row r="28" spans="2:14" ht="15">
      <c r="B28" s="52">
        <v>42962</v>
      </c>
      <c r="C28" s="37" t="s">
        <v>9</v>
      </c>
      <c r="D28" s="218" t="s">
        <v>148</v>
      </c>
      <c r="E28" s="68" t="s">
        <v>4</v>
      </c>
      <c r="F28" s="236" t="s">
        <v>105</v>
      </c>
      <c r="G28" s="68" t="s">
        <v>5</v>
      </c>
      <c r="H28" s="264" t="s">
        <v>63</v>
      </c>
      <c r="I28" s="226"/>
      <c r="J28" s="226"/>
      <c r="K28" s="68" t="s">
        <v>3</v>
      </c>
      <c r="L28" s="68" t="s">
        <v>146</v>
      </c>
      <c r="M28" s="68" t="s">
        <v>2</v>
      </c>
      <c r="N28" s="68" t="s">
        <v>129</v>
      </c>
    </row>
    <row r="29" spans="2:14" ht="14.25" customHeight="1" thickBot="1">
      <c r="B29" s="52">
        <v>42963</v>
      </c>
      <c r="C29" s="37" t="s">
        <v>11</v>
      </c>
      <c r="D29" s="220" t="s">
        <v>149</v>
      </c>
      <c r="E29" s="148" t="s">
        <v>2</v>
      </c>
      <c r="F29" s="68" t="s">
        <v>4</v>
      </c>
      <c r="G29" s="236" t="s">
        <v>105</v>
      </c>
      <c r="H29" s="68" t="s">
        <v>5</v>
      </c>
      <c r="I29" s="226"/>
      <c r="J29" s="226"/>
      <c r="K29" s="264" t="s">
        <v>63</v>
      </c>
      <c r="L29" s="68" t="s">
        <v>3</v>
      </c>
      <c r="M29" s="68" t="s">
        <v>146</v>
      </c>
      <c r="N29" s="68" t="s">
        <v>129</v>
      </c>
    </row>
    <row r="30" spans="2:14" ht="15">
      <c r="B30" s="52">
        <v>42964</v>
      </c>
      <c r="C30" s="38" t="s">
        <v>13</v>
      </c>
      <c r="D30" s="219" t="s">
        <v>150</v>
      </c>
      <c r="E30" s="262" t="s">
        <v>146</v>
      </c>
      <c r="F30" s="148" t="s">
        <v>2</v>
      </c>
      <c r="G30" s="148" t="s">
        <v>4</v>
      </c>
      <c r="H30" s="236" t="s">
        <v>105</v>
      </c>
      <c r="I30" s="225"/>
      <c r="J30" s="225"/>
      <c r="K30" s="148" t="s">
        <v>5</v>
      </c>
      <c r="L30" s="265" t="s">
        <v>63</v>
      </c>
      <c r="M30" s="148" t="s">
        <v>3</v>
      </c>
      <c r="N30" s="68" t="s">
        <v>129</v>
      </c>
    </row>
    <row r="31" spans="2:14" ht="15.75" thickBot="1">
      <c r="B31" s="150">
        <v>42965</v>
      </c>
      <c r="C31" s="151" t="s">
        <v>10</v>
      </c>
      <c r="D31" s="275" t="s">
        <v>77</v>
      </c>
      <c r="E31" s="276"/>
      <c r="F31" s="276"/>
      <c r="G31" s="276"/>
      <c r="H31" s="276"/>
      <c r="I31" s="276"/>
      <c r="J31" s="276"/>
      <c r="K31" s="276"/>
      <c r="L31" s="276"/>
      <c r="M31" s="277"/>
      <c r="N31" s="152"/>
    </row>
    <row r="32" spans="2:14" ht="15">
      <c r="B32" s="63">
        <v>42968</v>
      </c>
      <c r="C32" s="16" t="s">
        <v>1</v>
      </c>
      <c r="D32" s="68" t="s">
        <v>3</v>
      </c>
      <c r="E32" s="148" t="s">
        <v>146</v>
      </c>
      <c r="F32" s="231"/>
      <c r="G32" s="231"/>
      <c r="H32" s="231"/>
      <c r="I32" s="135" t="s">
        <v>2</v>
      </c>
      <c r="J32" s="135" t="s">
        <v>4</v>
      </c>
      <c r="K32" s="135" t="s">
        <v>8</v>
      </c>
      <c r="L32" s="135" t="s">
        <v>5</v>
      </c>
      <c r="M32" s="135" t="s">
        <v>63</v>
      </c>
      <c r="N32" s="135" t="s">
        <v>126</v>
      </c>
    </row>
    <row r="33" spans="2:14" ht="15">
      <c r="B33" s="63">
        <v>42969</v>
      </c>
      <c r="C33" s="9" t="s">
        <v>9</v>
      </c>
      <c r="D33" s="68" t="s">
        <v>63</v>
      </c>
      <c r="E33" s="68" t="s">
        <v>3</v>
      </c>
      <c r="F33" s="231"/>
      <c r="G33" s="231"/>
      <c r="H33" s="231"/>
      <c r="I33" s="68" t="s">
        <v>146</v>
      </c>
      <c r="J33" s="68" t="s">
        <v>2</v>
      </c>
      <c r="K33" s="68" t="s">
        <v>4</v>
      </c>
      <c r="L33" s="68" t="s">
        <v>8</v>
      </c>
      <c r="M33" s="68" t="s">
        <v>5</v>
      </c>
      <c r="N33" s="68" t="s">
        <v>126</v>
      </c>
    </row>
    <row r="34" spans="2:14" ht="15">
      <c r="B34" s="63">
        <v>42970</v>
      </c>
      <c r="C34" s="139" t="s">
        <v>11</v>
      </c>
      <c r="D34" s="68" t="s">
        <v>5</v>
      </c>
      <c r="E34" s="68" t="s">
        <v>63</v>
      </c>
      <c r="F34" s="231"/>
      <c r="G34" s="231"/>
      <c r="H34" s="231"/>
      <c r="I34" s="68" t="s">
        <v>3</v>
      </c>
      <c r="J34" s="68" t="s">
        <v>146</v>
      </c>
      <c r="K34" s="68" t="s">
        <v>2</v>
      </c>
      <c r="L34" s="68" t="s">
        <v>4</v>
      </c>
      <c r="M34" s="68" t="s">
        <v>8</v>
      </c>
      <c r="N34" s="68" t="s">
        <v>126</v>
      </c>
    </row>
    <row r="35" spans="2:15" ht="15">
      <c r="B35" s="63">
        <v>42971</v>
      </c>
      <c r="C35" s="10" t="s">
        <v>13</v>
      </c>
      <c r="D35" s="68" t="s">
        <v>8</v>
      </c>
      <c r="E35" s="68" t="s">
        <v>5</v>
      </c>
      <c r="F35" s="231"/>
      <c r="G35" s="232"/>
      <c r="H35" s="232"/>
      <c r="I35" s="68" t="s">
        <v>63</v>
      </c>
      <c r="J35" s="68" t="s">
        <v>3</v>
      </c>
      <c r="K35" s="68" t="s">
        <v>146</v>
      </c>
      <c r="L35" s="68" t="s">
        <v>2</v>
      </c>
      <c r="M35" s="68" t="s">
        <v>4</v>
      </c>
      <c r="N35" s="68" t="s">
        <v>126</v>
      </c>
      <c r="O35" s="91"/>
    </row>
    <row r="36" spans="2:15" ht="15.75" thickBot="1">
      <c r="B36" s="64">
        <v>42972</v>
      </c>
      <c r="C36" s="11" t="s">
        <v>10</v>
      </c>
      <c r="D36" s="233" t="s">
        <v>107</v>
      </c>
      <c r="E36" s="69" t="s">
        <v>8</v>
      </c>
      <c r="F36" s="234"/>
      <c r="G36" s="234"/>
      <c r="H36" s="235"/>
      <c r="I36" s="233" t="s">
        <v>104</v>
      </c>
      <c r="J36" s="69" t="s">
        <v>63</v>
      </c>
      <c r="K36" s="69" t="s">
        <v>121</v>
      </c>
      <c r="L36" s="69" t="s">
        <v>146</v>
      </c>
      <c r="M36" s="69" t="s">
        <v>2</v>
      </c>
      <c r="N36" s="69" t="s">
        <v>138</v>
      </c>
      <c r="O36" s="91"/>
    </row>
    <row r="37" spans="2:15" ht="15">
      <c r="B37" s="52">
        <v>42975</v>
      </c>
      <c r="C37" s="36" t="s">
        <v>1</v>
      </c>
      <c r="D37" s="148" t="s">
        <v>2</v>
      </c>
      <c r="E37" s="236" t="s">
        <v>107</v>
      </c>
      <c r="F37" s="231"/>
      <c r="G37" s="232"/>
      <c r="H37" s="232"/>
      <c r="I37" s="148" t="s">
        <v>8</v>
      </c>
      <c r="J37" s="236" t="s">
        <v>104</v>
      </c>
      <c r="K37" s="135" t="s">
        <v>63</v>
      </c>
      <c r="L37" s="135" t="s">
        <v>121</v>
      </c>
      <c r="M37" s="135" t="s">
        <v>146</v>
      </c>
      <c r="N37" s="135" t="s">
        <v>100</v>
      </c>
      <c r="O37" s="131"/>
    </row>
    <row r="38" spans="2:15" ht="15">
      <c r="B38" s="52">
        <v>42976</v>
      </c>
      <c r="C38" s="37" t="s">
        <v>9</v>
      </c>
      <c r="D38" s="68" t="s">
        <v>146</v>
      </c>
      <c r="E38" s="68" t="s">
        <v>2</v>
      </c>
      <c r="F38" s="231"/>
      <c r="G38" s="231"/>
      <c r="H38" s="231"/>
      <c r="I38" s="236" t="s">
        <v>107</v>
      </c>
      <c r="J38" s="68" t="s">
        <v>8</v>
      </c>
      <c r="K38" s="236" t="s">
        <v>104</v>
      </c>
      <c r="L38" s="68" t="s">
        <v>63</v>
      </c>
      <c r="M38" s="68" t="s">
        <v>121</v>
      </c>
      <c r="N38" s="68" t="s">
        <v>100</v>
      </c>
      <c r="O38" s="131"/>
    </row>
    <row r="39" spans="2:15" ht="15">
      <c r="B39" s="52">
        <v>42977</v>
      </c>
      <c r="C39" s="37" t="s">
        <v>11</v>
      </c>
      <c r="D39" s="68" t="s">
        <v>121</v>
      </c>
      <c r="E39" s="68" t="s">
        <v>146</v>
      </c>
      <c r="F39" s="231"/>
      <c r="G39" s="231"/>
      <c r="H39" s="231"/>
      <c r="I39" s="68" t="s">
        <v>2</v>
      </c>
      <c r="J39" s="237" t="s">
        <v>107</v>
      </c>
      <c r="K39" s="148" t="s">
        <v>8</v>
      </c>
      <c r="L39" s="237" t="s">
        <v>104</v>
      </c>
      <c r="M39" s="148" t="s">
        <v>63</v>
      </c>
      <c r="N39" s="68" t="s">
        <v>100</v>
      </c>
      <c r="O39" s="131"/>
    </row>
    <row r="40" spans="2:15" ht="15">
      <c r="B40" s="52">
        <v>42978</v>
      </c>
      <c r="C40" s="38" t="s">
        <v>13</v>
      </c>
      <c r="D40" s="236" t="s">
        <v>63</v>
      </c>
      <c r="E40" s="68" t="s">
        <v>121</v>
      </c>
      <c r="F40" s="231"/>
      <c r="G40" s="231"/>
      <c r="H40" s="231"/>
      <c r="I40" s="148" t="s">
        <v>146</v>
      </c>
      <c r="J40" s="68" t="s">
        <v>2</v>
      </c>
      <c r="K40" s="236" t="s">
        <v>107</v>
      </c>
      <c r="L40" s="68" t="s">
        <v>8</v>
      </c>
      <c r="M40" s="236" t="s">
        <v>104</v>
      </c>
      <c r="N40" s="68" t="s">
        <v>100</v>
      </c>
      <c r="O40" s="131"/>
    </row>
    <row r="41" spans="2:15" ht="15.75" thickBot="1">
      <c r="B41" s="53">
        <v>42979</v>
      </c>
      <c r="C41" s="39" t="s">
        <v>10</v>
      </c>
      <c r="D41" s="233" t="s">
        <v>104</v>
      </c>
      <c r="E41" s="233" t="s">
        <v>63</v>
      </c>
      <c r="F41" s="234"/>
      <c r="G41" s="234"/>
      <c r="H41" s="234"/>
      <c r="I41" s="69" t="s">
        <v>121</v>
      </c>
      <c r="J41" s="69" t="s">
        <v>146</v>
      </c>
      <c r="K41" s="69" t="s">
        <v>2</v>
      </c>
      <c r="L41" s="233" t="s">
        <v>107</v>
      </c>
      <c r="M41" s="69" t="s">
        <v>8</v>
      </c>
      <c r="N41" s="69" t="s">
        <v>135</v>
      </c>
      <c r="O41" s="131"/>
    </row>
    <row r="42" spans="2:15" ht="15">
      <c r="B42" s="155">
        <v>42982</v>
      </c>
      <c r="C42" s="145" t="s">
        <v>1</v>
      </c>
      <c r="D42" s="278" t="s">
        <v>89</v>
      </c>
      <c r="E42" s="279"/>
      <c r="F42" s="279"/>
      <c r="G42" s="279"/>
      <c r="H42" s="279"/>
      <c r="I42" s="279"/>
      <c r="J42" s="279"/>
      <c r="K42" s="279"/>
      <c r="L42" s="279"/>
      <c r="M42" s="280"/>
      <c r="N42" s="156"/>
      <c r="O42" s="91"/>
    </row>
    <row r="43" spans="2:15" ht="15">
      <c r="B43" s="17">
        <v>42983</v>
      </c>
      <c r="C43" s="9" t="s">
        <v>9</v>
      </c>
      <c r="D43" s="148" t="s">
        <v>8</v>
      </c>
      <c r="E43" s="236" t="s">
        <v>104</v>
      </c>
      <c r="F43" s="231"/>
      <c r="G43" s="238"/>
      <c r="H43" s="238"/>
      <c r="I43" s="68" t="s">
        <v>63</v>
      </c>
      <c r="J43" s="135" t="s">
        <v>121</v>
      </c>
      <c r="K43" s="135" t="s">
        <v>146</v>
      </c>
      <c r="L43" s="135" t="s">
        <v>2</v>
      </c>
      <c r="M43" s="197" t="s">
        <v>107</v>
      </c>
      <c r="N43" s="135" t="s">
        <v>136</v>
      </c>
      <c r="O43" s="91"/>
    </row>
    <row r="44" spans="2:15" ht="15">
      <c r="B44" s="17">
        <v>42984</v>
      </c>
      <c r="C44" s="139" t="s">
        <v>11</v>
      </c>
      <c r="D44" s="68" t="s">
        <v>4</v>
      </c>
      <c r="E44" s="68" t="s">
        <v>8</v>
      </c>
      <c r="F44" s="238"/>
      <c r="G44" s="238"/>
      <c r="H44" s="231"/>
      <c r="I44" s="68" t="s">
        <v>5</v>
      </c>
      <c r="J44" s="68" t="s">
        <v>63</v>
      </c>
      <c r="K44" s="68" t="s">
        <v>3</v>
      </c>
      <c r="L44" s="68" t="s">
        <v>146</v>
      </c>
      <c r="M44" s="68" t="s">
        <v>2</v>
      </c>
      <c r="N44" s="68" t="s">
        <v>132</v>
      </c>
      <c r="O44" s="91"/>
    </row>
    <row r="45" spans="2:15" ht="15">
      <c r="B45" s="17">
        <v>42985</v>
      </c>
      <c r="C45" s="9" t="s">
        <v>13</v>
      </c>
      <c r="D45" s="68" t="s">
        <v>2</v>
      </c>
      <c r="E45" s="68" t="s">
        <v>4</v>
      </c>
      <c r="F45" s="231"/>
      <c r="G45" s="231"/>
      <c r="H45" s="231"/>
      <c r="I45" s="68" t="s">
        <v>8</v>
      </c>
      <c r="J45" s="68" t="s">
        <v>5</v>
      </c>
      <c r="K45" s="68" t="s">
        <v>63</v>
      </c>
      <c r="L45" s="68" t="s">
        <v>3</v>
      </c>
      <c r="M45" s="68" t="s">
        <v>146</v>
      </c>
      <c r="N45" s="68" t="s">
        <v>132</v>
      </c>
      <c r="O45" s="91"/>
    </row>
    <row r="46" spans="2:15" ht="15.75" thickBot="1">
      <c r="B46" s="53">
        <v>42986</v>
      </c>
      <c r="C46" s="11" t="s">
        <v>10</v>
      </c>
      <c r="D46" s="69" t="s">
        <v>146</v>
      </c>
      <c r="E46" s="69" t="s">
        <v>2</v>
      </c>
      <c r="F46" s="234"/>
      <c r="G46" s="234"/>
      <c r="H46" s="234"/>
      <c r="I46" s="69" t="s">
        <v>4</v>
      </c>
      <c r="J46" s="69" t="s">
        <v>8</v>
      </c>
      <c r="K46" s="69" t="s">
        <v>5</v>
      </c>
      <c r="L46" s="69" t="s">
        <v>63</v>
      </c>
      <c r="M46" s="69" t="s">
        <v>3</v>
      </c>
      <c r="N46" s="69" t="s">
        <v>132</v>
      </c>
      <c r="O46" s="91"/>
    </row>
    <row r="47" spans="2:14" ht="15">
      <c r="B47" s="153">
        <v>42989</v>
      </c>
      <c r="C47" s="36" t="s">
        <v>1</v>
      </c>
      <c r="D47" s="119"/>
      <c r="E47" s="119"/>
      <c r="F47" s="217"/>
      <c r="G47" s="135" t="s">
        <v>3</v>
      </c>
      <c r="H47" s="135" t="s">
        <v>146</v>
      </c>
      <c r="I47" s="135" t="s">
        <v>2</v>
      </c>
      <c r="J47" s="135" t="s">
        <v>4</v>
      </c>
      <c r="K47" s="135" t="s">
        <v>8</v>
      </c>
      <c r="L47" s="135" t="s">
        <v>5</v>
      </c>
      <c r="M47" s="135" t="s">
        <v>63</v>
      </c>
      <c r="N47" s="135" t="s">
        <v>131</v>
      </c>
    </row>
    <row r="48" spans="2:14" ht="15">
      <c r="B48" s="153">
        <v>42990</v>
      </c>
      <c r="C48" s="146" t="s">
        <v>9</v>
      </c>
      <c r="D48" s="141"/>
      <c r="E48" s="119"/>
      <c r="F48" s="217"/>
      <c r="G48" s="135" t="s">
        <v>63</v>
      </c>
      <c r="H48" s="135" t="s">
        <v>3</v>
      </c>
      <c r="I48" s="135" t="s">
        <v>146</v>
      </c>
      <c r="J48" s="135" t="s">
        <v>103</v>
      </c>
      <c r="K48" s="135" t="s">
        <v>4</v>
      </c>
      <c r="L48" s="135" t="s">
        <v>8</v>
      </c>
      <c r="M48" s="135" t="s">
        <v>5</v>
      </c>
      <c r="N48" s="135" t="s">
        <v>101</v>
      </c>
    </row>
    <row r="49" spans="2:14" ht="15">
      <c r="B49" s="153">
        <v>42991</v>
      </c>
      <c r="C49" s="37" t="s">
        <v>11</v>
      </c>
      <c r="D49" s="112"/>
      <c r="E49" s="141"/>
      <c r="F49" s="218"/>
      <c r="G49" s="135" t="s">
        <v>5</v>
      </c>
      <c r="H49" s="135" t="s">
        <v>63</v>
      </c>
      <c r="I49" s="135" t="s">
        <v>3</v>
      </c>
      <c r="J49" s="135" t="s">
        <v>146</v>
      </c>
      <c r="K49" s="135" t="s">
        <v>2</v>
      </c>
      <c r="L49" s="135" t="s">
        <v>4</v>
      </c>
      <c r="M49" s="135" t="s">
        <v>8</v>
      </c>
      <c r="N49" s="68">
        <v>1</v>
      </c>
    </row>
    <row r="50" spans="2:14" ht="15">
      <c r="B50" s="153">
        <v>42992</v>
      </c>
      <c r="C50" s="38" t="s">
        <v>13</v>
      </c>
      <c r="D50" s="141"/>
      <c r="E50" s="112"/>
      <c r="F50" s="219"/>
      <c r="G50" s="272" t="s">
        <v>8</v>
      </c>
      <c r="H50" s="135" t="s">
        <v>5</v>
      </c>
      <c r="I50" s="264" t="s">
        <v>63</v>
      </c>
      <c r="J50" s="135" t="s">
        <v>3</v>
      </c>
      <c r="K50" s="135" t="s">
        <v>146</v>
      </c>
      <c r="L50" s="135" t="s">
        <v>2</v>
      </c>
      <c r="M50" s="135" t="s">
        <v>4</v>
      </c>
      <c r="N50" s="68" t="s">
        <v>127</v>
      </c>
    </row>
    <row r="51" spans="2:14" ht="15.75" thickBot="1">
      <c r="B51" s="184">
        <v>42993</v>
      </c>
      <c r="C51" s="39" t="s">
        <v>10</v>
      </c>
      <c r="D51" s="147"/>
      <c r="E51" s="147"/>
      <c r="F51" s="220"/>
      <c r="G51" s="69" t="s">
        <v>4</v>
      </c>
      <c r="H51" s="266" t="s">
        <v>8</v>
      </c>
      <c r="I51" s="69" t="s">
        <v>5</v>
      </c>
      <c r="J51" s="266" t="s">
        <v>63</v>
      </c>
      <c r="K51" s="69" t="s">
        <v>3</v>
      </c>
      <c r="L51" s="69" t="s">
        <v>146</v>
      </c>
      <c r="M51" s="69" t="s">
        <v>2</v>
      </c>
      <c r="N51" s="69" t="s">
        <v>127</v>
      </c>
    </row>
    <row r="52" spans="2:14" ht="15">
      <c r="B52" s="105">
        <v>42996</v>
      </c>
      <c r="C52" s="16" t="s">
        <v>1</v>
      </c>
      <c r="D52" s="119"/>
      <c r="E52" s="119"/>
      <c r="F52" s="217"/>
      <c r="G52" s="192" t="s">
        <v>2</v>
      </c>
      <c r="H52" s="148" t="s">
        <v>4</v>
      </c>
      <c r="I52" s="135" t="s">
        <v>8</v>
      </c>
      <c r="J52" s="135" t="s">
        <v>5</v>
      </c>
      <c r="K52" s="135" t="s">
        <v>63</v>
      </c>
      <c r="L52" s="135" t="s">
        <v>3</v>
      </c>
      <c r="M52" s="135" t="s">
        <v>146</v>
      </c>
      <c r="N52" s="135" t="s">
        <v>102</v>
      </c>
    </row>
    <row r="53" spans="2:14" ht="15">
      <c r="B53" s="105">
        <v>42997</v>
      </c>
      <c r="C53" s="9" t="s">
        <v>9</v>
      </c>
      <c r="D53" s="112"/>
      <c r="E53" s="112"/>
      <c r="F53" s="207" t="s">
        <v>141</v>
      </c>
      <c r="G53" s="68" t="s">
        <v>146</v>
      </c>
      <c r="H53" s="68" t="s">
        <v>2</v>
      </c>
      <c r="I53" s="68" t="s">
        <v>4</v>
      </c>
      <c r="J53" s="135" t="s">
        <v>8</v>
      </c>
      <c r="K53" s="135" t="s">
        <v>5</v>
      </c>
      <c r="L53" s="135" t="s">
        <v>63</v>
      </c>
      <c r="M53" s="135" t="s">
        <v>3</v>
      </c>
      <c r="N53" s="135" t="s">
        <v>102</v>
      </c>
    </row>
    <row r="54" spans="2:14" ht="15">
      <c r="B54" s="105">
        <v>42998</v>
      </c>
      <c r="C54" s="9" t="s">
        <v>11</v>
      </c>
      <c r="D54" s="112"/>
      <c r="E54" s="112"/>
      <c r="F54" s="207" t="s">
        <v>148</v>
      </c>
      <c r="G54" s="68" t="s">
        <v>3</v>
      </c>
      <c r="H54" s="68" t="s">
        <v>146</v>
      </c>
      <c r="I54" s="68" t="s">
        <v>2</v>
      </c>
      <c r="J54" s="148" t="s">
        <v>4</v>
      </c>
      <c r="K54" s="68" t="s">
        <v>8</v>
      </c>
      <c r="L54" s="68" t="s">
        <v>5</v>
      </c>
      <c r="M54" s="68" t="s">
        <v>63</v>
      </c>
      <c r="N54" s="135" t="s">
        <v>102</v>
      </c>
    </row>
    <row r="55" spans="2:14" ht="15">
      <c r="B55" s="105">
        <v>42999</v>
      </c>
      <c r="C55" s="10" t="s">
        <v>13</v>
      </c>
      <c r="D55" s="141"/>
      <c r="E55" s="141"/>
      <c r="F55" s="208" t="s">
        <v>143</v>
      </c>
      <c r="G55" s="148" t="s">
        <v>63</v>
      </c>
      <c r="H55" s="68" t="s">
        <v>3</v>
      </c>
      <c r="I55" s="68" t="s">
        <v>146</v>
      </c>
      <c r="J55" s="68" t="s">
        <v>2</v>
      </c>
      <c r="K55" s="68" t="s">
        <v>4</v>
      </c>
      <c r="L55" s="68" t="s">
        <v>8</v>
      </c>
      <c r="M55" s="68" t="s">
        <v>5</v>
      </c>
      <c r="N55" s="135" t="s">
        <v>102</v>
      </c>
    </row>
    <row r="56" spans="2:14" ht="15.75" thickBot="1">
      <c r="B56" s="122">
        <v>43000</v>
      </c>
      <c r="C56" s="11" t="s">
        <v>10</v>
      </c>
      <c r="D56" s="147"/>
      <c r="E56" s="147"/>
      <c r="F56" s="267" t="s">
        <v>156</v>
      </c>
      <c r="G56" s="69" t="s">
        <v>5</v>
      </c>
      <c r="H56" s="69" t="s">
        <v>63</v>
      </c>
      <c r="I56" s="69" t="s">
        <v>3</v>
      </c>
      <c r="J56" s="69" t="s">
        <v>146</v>
      </c>
      <c r="K56" s="69" t="s">
        <v>2</v>
      </c>
      <c r="L56" s="69" t="s">
        <v>4</v>
      </c>
      <c r="M56" s="69" t="s">
        <v>8</v>
      </c>
      <c r="N56" s="69" t="s">
        <v>102</v>
      </c>
    </row>
    <row r="57" spans="2:14" ht="15">
      <c r="B57" s="52">
        <v>43003</v>
      </c>
      <c r="C57" s="36" t="s">
        <v>1</v>
      </c>
      <c r="D57" s="119"/>
      <c r="E57" s="119"/>
      <c r="F57" s="217"/>
      <c r="G57" s="192" t="s">
        <v>8</v>
      </c>
      <c r="H57" s="148" t="s">
        <v>5</v>
      </c>
      <c r="I57" s="148" t="s">
        <v>63</v>
      </c>
      <c r="J57" s="68" t="s">
        <v>3</v>
      </c>
      <c r="K57" s="135" t="s">
        <v>146</v>
      </c>
      <c r="L57" s="135" t="s">
        <v>2</v>
      </c>
      <c r="M57" s="135" t="s">
        <v>4</v>
      </c>
      <c r="N57" s="135">
        <v>1</v>
      </c>
    </row>
    <row r="58" spans="2:14" ht="15">
      <c r="B58" s="52">
        <v>43004</v>
      </c>
      <c r="C58" s="37" t="s">
        <v>9</v>
      </c>
      <c r="D58" s="112"/>
      <c r="E58" s="239"/>
      <c r="F58" s="218"/>
      <c r="G58" s="68" t="s">
        <v>4</v>
      </c>
      <c r="H58" s="68" t="s">
        <v>8</v>
      </c>
      <c r="I58" s="68" t="s">
        <v>5</v>
      </c>
      <c r="J58" s="68" t="s">
        <v>63</v>
      </c>
      <c r="K58" s="68" t="s">
        <v>3</v>
      </c>
      <c r="L58" s="68" t="s">
        <v>146</v>
      </c>
      <c r="M58" s="68" t="s">
        <v>2</v>
      </c>
      <c r="N58" s="68">
        <v>1</v>
      </c>
    </row>
    <row r="59" spans="2:16" ht="15">
      <c r="B59" s="52">
        <v>43005</v>
      </c>
      <c r="C59" s="37" t="s">
        <v>11</v>
      </c>
      <c r="D59" s="112"/>
      <c r="E59" s="239"/>
      <c r="F59" s="218"/>
      <c r="G59" s="68" t="s">
        <v>2</v>
      </c>
      <c r="H59" s="68" t="s">
        <v>4</v>
      </c>
      <c r="I59" s="68" t="s">
        <v>8</v>
      </c>
      <c r="J59" s="148" t="s">
        <v>5</v>
      </c>
      <c r="K59" s="148" t="s">
        <v>63</v>
      </c>
      <c r="L59" s="148" t="s">
        <v>3</v>
      </c>
      <c r="M59" s="148" t="s">
        <v>146</v>
      </c>
      <c r="N59" s="68">
        <v>1</v>
      </c>
      <c r="O59" s="161"/>
      <c r="P59" s="140"/>
    </row>
    <row r="60" spans="2:14" ht="15">
      <c r="B60" s="52">
        <v>43006</v>
      </c>
      <c r="C60" s="38" t="s">
        <v>13</v>
      </c>
      <c r="D60" s="133"/>
      <c r="E60" s="133"/>
      <c r="F60" s="202"/>
      <c r="G60" s="116" t="s">
        <v>146</v>
      </c>
      <c r="H60" s="116" t="s">
        <v>2</v>
      </c>
      <c r="I60" s="48" t="s">
        <v>4</v>
      </c>
      <c r="J60" s="48" t="s">
        <v>8</v>
      </c>
      <c r="K60" s="48" t="s">
        <v>5</v>
      </c>
      <c r="L60" s="48" t="s">
        <v>63</v>
      </c>
      <c r="M60" s="48" t="s">
        <v>3</v>
      </c>
      <c r="N60" s="68">
        <v>1</v>
      </c>
    </row>
    <row r="61" spans="2:14" ht="16.5" customHeight="1" thickBot="1">
      <c r="B61" s="150">
        <v>43007</v>
      </c>
      <c r="C61" s="151" t="s">
        <v>10</v>
      </c>
      <c r="D61" s="275" t="s">
        <v>77</v>
      </c>
      <c r="E61" s="276"/>
      <c r="F61" s="276"/>
      <c r="G61" s="276"/>
      <c r="H61" s="276"/>
      <c r="I61" s="276"/>
      <c r="J61" s="276"/>
      <c r="K61" s="276"/>
      <c r="L61" s="276"/>
      <c r="M61" s="277"/>
      <c r="N61" s="152"/>
    </row>
    <row r="62" spans="2:14" ht="15">
      <c r="B62" s="142"/>
      <c r="C62" s="143"/>
      <c r="D62" s="140"/>
      <c r="E62" s="144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14" ht="15">
      <c r="B63" s="142"/>
      <c r="C63" s="143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14" ht="15">
      <c r="B64" s="142"/>
      <c r="C64" s="143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2:14" ht="15">
      <c r="B65" s="142"/>
      <c r="C65" s="143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3:14" ht="16.5" customHeight="1">
      <c r="C66" s="127" t="s">
        <v>3</v>
      </c>
      <c r="D66" s="126">
        <f aca="true" t="shared" si="0" ref="D66:M66">COUNTIF(D2:D63,"PE")</f>
        <v>4</v>
      </c>
      <c r="E66" s="126">
        <f t="shared" si="0"/>
        <v>5</v>
      </c>
      <c r="F66" s="126">
        <f t="shared" si="0"/>
        <v>4</v>
      </c>
      <c r="G66" s="126">
        <f t="shared" si="0"/>
        <v>6</v>
      </c>
      <c r="H66" s="126">
        <f t="shared" si="0"/>
        <v>6</v>
      </c>
      <c r="I66" s="126">
        <f t="shared" si="0"/>
        <v>5</v>
      </c>
      <c r="J66" s="126">
        <f t="shared" si="0"/>
        <v>5</v>
      </c>
      <c r="K66" s="126">
        <f t="shared" si="0"/>
        <v>5</v>
      </c>
      <c r="L66" s="126">
        <f t="shared" si="0"/>
        <v>5</v>
      </c>
      <c r="M66" s="126">
        <f t="shared" si="0"/>
        <v>5</v>
      </c>
      <c r="N66" s="124">
        <f>SUM(D66:M66)</f>
        <v>50</v>
      </c>
    </row>
    <row r="67" spans="3:14" ht="16.5" customHeight="1">
      <c r="C67" s="127" t="s">
        <v>121</v>
      </c>
      <c r="D67" s="126">
        <f>COUNTIF(D2:D64,"PE(S)")</f>
        <v>1</v>
      </c>
      <c r="E67" s="126">
        <f aca="true" t="shared" si="1" ref="E67:M67">COUNTIF(E2:E64,"PE(S)")</f>
        <v>1</v>
      </c>
      <c r="F67" s="126">
        <f t="shared" si="1"/>
        <v>0</v>
      </c>
      <c r="G67" s="126">
        <f t="shared" si="1"/>
        <v>0</v>
      </c>
      <c r="H67" s="126">
        <f t="shared" si="1"/>
        <v>0</v>
      </c>
      <c r="I67" s="126">
        <f t="shared" si="1"/>
        <v>1</v>
      </c>
      <c r="J67" s="126">
        <f t="shared" si="1"/>
        <v>1</v>
      </c>
      <c r="K67" s="126">
        <f t="shared" si="1"/>
        <v>1</v>
      </c>
      <c r="L67" s="126">
        <f t="shared" si="1"/>
        <v>1</v>
      </c>
      <c r="M67" s="126">
        <f t="shared" si="1"/>
        <v>1</v>
      </c>
      <c r="N67" s="124">
        <f>SUM(D67:M67)</f>
        <v>7</v>
      </c>
    </row>
    <row r="68" spans="3:14" ht="15">
      <c r="C68" s="127" t="s">
        <v>2</v>
      </c>
      <c r="D68" s="126">
        <f aca="true" t="shared" si="2" ref="D68:M68">COUNTIF(D2:D63,"Art")</f>
        <v>4</v>
      </c>
      <c r="E68" s="126">
        <f t="shared" si="2"/>
        <v>6</v>
      </c>
      <c r="F68" s="126">
        <f t="shared" si="2"/>
        <v>4</v>
      </c>
      <c r="G68" s="126">
        <f t="shared" si="2"/>
        <v>5</v>
      </c>
      <c r="H68" s="126">
        <f t="shared" si="2"/>
        <v>5</v>
      </c>
      <c r="I68" s="126">
        <f t="shared" si="2"/>
        <v>6</v>
      </c>
      <c r="J68" s="126">
        <f t="shared" si="2"/>
        <v>5</v>
      </c>
      <c r="K68" s="124">
        <f t="shared" si="2"/>
        <v>5</v>
      </c>
      <c r="L68" s="124">
        <f t="shared" si="2"/>
        <v>6</v>
      </c>
      <c r="M68" s="124">
        <f t="shared" si="2"/>
        <v>6</v>
      </c>
      <c r="N68" s="124">
        <f aca="true" t="shared" si="3" ref="N68:N78">SUM(D68:M68)</f>
        <v>52</v>
      </c>
    </row>
    <row r="69" spans="3:14" ht="15">
      <c r="C69" s="127" t="s">
        <v>103</v>
      </c>
      <c r="D69" s="126">
        <f>COUNTIF(D2:D64,"Art(S)")</f>
        <v>0</v>
      </c>
      <c r="E69" s="126">
        <f aca="true" t="shared" si="4" ref="E69:M69">COUNTIF(E2:E64,"Art(S)")</f>
        <v>0</v>
      </c>
      <c r="F69" s="126">
        <f t="shared" si="4"/>
        <v>1</v>
      </c>
      <c r="G69" s="126">
        <f t="shared" si="4"/>
        <v>1</v>
      </c>
      <c r="H69" s="126">
        <f t="shared" si="4"/>
        <v>1</v>
      </c>
      <c r="I69" s="126">
        <f t="shared" si="4"/>
        <v>0</v>
      </c>
      <c r="J69" s="126">
        <f t="shared" si="4"/>
        <v>1</v>
      </c>
      <c r="K69" s="126">
        <f t="shared" si="4"/>
        <v>1</v>
      </c>
      <c r="L69" s="126">
        <f t="shared" si="4"/>
        <v>0</v>
      </c>
      <c r="M69" s="126">
        <f t="shared" si="4"/>
        <v>0</v>
      </c>
      <c r="N69" s="124">
        <f t="shared" si="3"/>
        <v>5</v>
      </c>
    </row>
    <row r="70" spans="3:14" ht="15">
      <c r="C70" s="127" t="s">
        <v>5</v>
      </c>
      <c r="D70" s="126">
        <f aca="true" t="shared" si="5" ref="D70:M70">COUNTIF(D2:D63,"Music")</f>
        <v>3</v>
      </c>
      <c r="E70" s="126">
        <f t="shared" si="5"/>
        <v>5</v>
      </c>
      <c r="F70" s="126">
        <f t="shared" si="5"/>
        <v>4</v>
      </c>
      <c r="G70" s="126">
        <f t="shared" si="5"/>
        <v>6</v>
      </c>
      <c r="H70" s="126">
        <f t="shared" si="5"/>
        <v>6</v>
      </c>
      <c r="I70" s="126">
        <f t="shared" si="5"/>
        <v>6</v>
      </c>
      <c r="J70" s="126">
        <f t="shared" si="5"/>
        <v>5</v>
      </c>
      <c r="K70" s="126">
        <f t="shared" si="5"/>
        <v>5</v>
      </c>
      <c r="L70" s="126">
        <f t="shared" si="5"/>
        <v>5</v>
      </c>
      <c r="M70" s="126">
        <f t="shared" si="5"/>
        <v>5</v>
      </c>
      <c r="N70" s="124">
        <f t="shared" si="3"/>
        <v>50</v>
      </c>
    </row>
    <row r="71" spans="3:14" ht="15">
      <c r="C71" s="163" t="s">
        <v>104</v>
      </c>
      <c r="D71" s="126">
        <f>COUNTIF(D2:D64,"Music(S)")</f>
        <v>1</v>
      </c>
      <c r="E71" s="126">
        <f aca="true" t="shared" si="6" ref="E71:M71">COUNTIF(E2:E64,"Music(S)")</f>
        <v>1</v>
      </c>
      <c r="F71" s="126">
        <f t="shared" si="6"/>
        <v>0</v>
      </c>
      <c r="G71" s="126">
        <f t="shared" si="6"/>
        <v>0</v>
      </c>
      <c r="H71" s="126">
        <f t="shared" si="6"/>
        <v>0</v>
      </c>
      <c r="I71" s="126">
        <f t="shared" si="6"/>
        <v>1</v>
      </c>
      <c r="J71" s="126">
        <f t="shared" si="6"/>
        <v>1</v>
      </c>
      <c r="K71" s="124">
        <f t="shared" si="6"/>
        <v>1</v>
      </c>
      <c r="L71" s="124">
        <f t="shared" si="6"/>
        <v>1</v>
      </c>
      <c r="M71" s="124">
        <f t="shared" si="6"/>
        <v>1</v>
      </c>
      <c r="N71" s="124">
        <f t="shared" si="3"/>
        <v>7</v>
      </c>
    </row>
    <row r="72" spans="3:14" ht="15">
      <c r="C72" s="136" t="s">
        <v>8</v>
      </c>
      <c r="D72" s="125">
        <f aca="true" t="shared" si="7" ref="D72:M72">COUNTIF(D2:D63,"Science")</f>
        <v>4</v>
      </c>
      <c r="E72" s="125">
        <f t="shared" si="7"/>
        <v>6</v>
      </c>
      <c r="F72" s="125">
        <f t="shared" si="7"/>
        <v>4</v>
      </c>
      <c r="G72" s="125">
        <f t="shared" si="7"/>
        <v>6</v>
      </c>
      <c r="H72" s="125">
        <f t="shared" si="7"/>
        <v>6</v>
      </c>
      <c r="I72" s="125">
        <f t="shared" si="7"/>
        <v>6</v>
      </c>
      <c r="J72" s="125">
        <f t="shared" si="7"/>
        <v>6</v>
      </c>
      <c r="K72" s="124">
        <f t="shared" si="7"/>
        <v>5</v>
      </c>
      <c r="L72" s="124">
        <f t="shared" si="7"/>
        <v>5</v>
      </c>
      <c r="M72" s="124">
        <f t="shared" si="7"/>
        <v>5</v>
      </c>
      <c r="N72" s="124">
        <f t="shared" si="3"/>
        <v>53</v>
      </c>
    </row>
    <row r="73" spans="3:14" ht="15">
      <c r="C73" s="164" t="s">
        <v>105</v>
      </c>
      <c r="D73" s="125">
        <f aca="true" t="shared" si="8" ref="D73:M73">COUNTIF(D2:D64,"Science(S)")</f>
        <v>0</v>
      </c>
      <c r="E73" s="125">
        <f t="shared" si="8"/>
        <v>1</v>
      </c>
      <c r="F73" s="125">
        <f t="shared" si="8"/>
        <v>1</v>
      </c>
      <c r="G73" s="125">
        <f t="shared" si="8"/>
        <v>1</v>
      </c>
      <c r="H73" s="125">
        <f t="shared" si="8"/>
        <v>1</v>
      </c>
      <c r="I73" s="125">
        <f t="shared" si="8"/>
        <v>0</v>
      </c>
      <c r="J73" s="125">
        <f t="shared" si="8"/>
        <v>0</v>
      </c>
      <c r="K73" s="124">
        <f t="shared" si="8"/>
        <v>0</v>
      </c>
      <c r="L73" s="124">
        <f t="shared" si="8"/>
        <v>0</v>
      </c>
      <c r="M73" s="124">
        <f t="shared" si="8"/>
        <v>0</v>
      </c>
      <c r="N73" s="124">
        <f t="shared" si="3"/>
        <v>4</v>
      </c>
    </row>
    <row r="74" spans="3:14" ht="16.5" customHeight="1">
      <c r="C74" s="128" t="s">
        <v>63</v>
      </c>
      <c r="D74" s="125">
        <f aca="true" t="shared" si="9" ref="D74:M74">COUNTIF(D2:D63,"Readers")</f>
        <v>4</v>
      </c>
      <c r="E74" s="125">
        <f t="shared" si="9"/>
        <v>6</v>
      </c>
      <c r="F74" s="125">
        <f t="shared" si="9"/>
        <v>4</v>
      </c>
      <c r="G74" s="125">
        <f t="shared" si="9"/>
        <v>6</v>
      </c>
      <c r="H74" s="125">
        <f t="shared" si="9"/>
        <v>6</v>
      </c>
      <c r="I74" s="125">
        <f t="shared" si="9"/>
        <v>6</v>
      </c>
      <c r="J74" s="125">
        <f t="shared" si="9"/>
        <v>7</v>
      </c>
      <c r="K74" s="124">
        <f t="shared" si="9"/>
        <v>6</v>
      </c>
      <c r="L74" s="124">
        <f t="shared" si="9"/>
        <v>6</v>
      </c>
      <c r="M74" s="124">
        <f t="shared" si="9"/>
        <v>6</v>
      </c>
      <c r="N74" s="124">
        <f t="shared" si="3"/>
        <v>57</v>
      </c>
    </row>
    <row r="75" spans="3:14" ht="16.5" customHeight="1">
      <c r="C75" s="165" t="s">
        <v>106</v>
      </c>
      <c r="D75" s="125">
        <f aca="true" t="shared" si="10" ref="D75:M75">COUNTIF(D2:D64,"Readers(S)")</f>
        <v>0</v>
      </c>
      <c r="E75" s="125">
        <f t="shared" si="10"/>
        <v>0</v>
      </c>
      <c r="F75" s="125">
        <f t="shared" si="10"/>
        <v>0</v>
      </c>
      <c r="G75" s="125">
        <f t="shared" si="10"/>
        <v>0</v>
      </c>
      <c r="H75" s="125">
        <f t="shared" si="10"/>
        <v>0</v>
      </c>
      <c r="I75" s="125">
        <f t="shared" si="10"/>
        <v>0</v>
      </c>
      <c r="J75" s="125">
        <f t="shared" si="10"/>
        <v>0</v>
      </c>
      <c r="K75" s="125">
        <f t="shared" si="10"/>
        <v>0</v>
      </c>
      <c r="L75" s="125">
        <f t="shared" si="10"/>
        <v>0</v>
      </c>
      <c r="M75" s="125">
        <f t="shared" si="10"/>
        <v>0</v>
      </c>
      <c r="N75" s="124">
        <f t="shared" si="3"/>
        <v>0</v>
      </c>
    </row>
    <row r="76" spans="3:14" ht="16.5" customHeight="1">
      <c r="C76" s="182" t="s">
        <v>4</v>
      </c>
      <c r="D76" s="125">
        <f aca="true" t="shared" si="11" ref="D76:M76">COUNTIF(D2:D63,"Media")</f>
        <v>3</v>
      </c>
      <c r="E76" s="125">
        <f t="shared" si="11"/>
        <v>5</v>
      </c>
      <c r="F76" s="125">
        <f t="shared" si="11"/>
        <v>4</v>
      </c>
      <c r="G76" s="125">
        <f t="shared" si="11"/>
        <v>7</v>
      </c>
      <c r="H76" s="125">
        <f t="shared" si="11"/>
        <v>6</v>
      </c>
      <c r="I76" s="125">
        <f t="shared" si="11"/>
        <v>5</v>
      </c>
      <c r="J76" s="125">
        <f t="shared" si="11"/>
        <v>5</v>
      </c>
      <c r="K76" s="185">
        <f t="shared" si="11"/>
        <v>5</v>
      </c>
      <c r="L76" s="185">
        <f t="shared" si="11"/>
        <v>5</v>
      </c>
      <c r="M76" s="185">
        <f t="shared" si="11"/>
        <v>5</v>
      </c>
      <c r="N76" s="124">
        <f t="shared" si="3"/>
        <v>50</v>
      </c>
    </row>
    <row r="77" spans="3:14" ht="16.5" customHeight="1">
      <c r="C77" s="136" t="s">
        <v>107</v>
      </c>
      <c r="D77" s="125">
        <f aca="true" t="shared" si="12" ref="D77:M77">COUNTIF(D2:D64,"Media(S)")</f>
        <v>1</v>
      </c>
      <c r="E77" s="125">
        <f t="shared" si="12"/>
        <v>1</v>
      </c>
      <c r="F77" s="125">
        <f t="shared" si="12"/>
        <v>0</v>
      </c>
      <c r="G77" s="125">
        <f t="shared" si="12"/>
        <v>0</v>
      </c>
      <c r="H77" s="125">
        <f t="shared" si="12"/>
        <v>0</v>
      </c>
      <c r="I77" s="125">
        <f t="shared" si="12"/>
        <v>1</v>
      </c>
      <c r="J77" s="125">
        <f t="shared" si="12"/>
        <v>1</v>
      </c>
      <c r="K77" s="185">
        <f t="shared" si="12"/>
        <v>1</v>
      </c>
      <c r="L77" s="185">
        <f t="shared" si="12"/>
        <v>1</v>
      </c>
      <c r="M77" s="185">
        <f t="shared" si="12"/>
        <v>1</v>
      </c>
      <c r="N77" s="124">
        <f t="shared" si="3"/>
        <v>7</v>
      </c>
    </row>
    <row r="78" spans="3:14" ht="16.5" customHeight="1">
      <c r="C78" s="167" t="s">
        <v>110</v>
      </c>
      <c r="D78" s="126">
        <f aca="true" t="shared" si="13" ref="D78:M78">COUNTIF(D2:D63,"Char.Ed.")</f>
        <v>2</v>
      </c>
      <c r="E78" s="126">
        <f t="shared" si="13"/>
        <v>2</v>
      </c>
      <c r="F78" s="126">
        <f t="shared" si="13"/>
        <v>2</v>
      </c>
      <c r="G78" s="126">
        <f t="shared" si="13"/>
        <v>2</v>
      </c>
      <c r="H78" s="126">
        <f t="shared" si="13"/>
        <v>3</v>
      </c>
      <c r="I78" s="126">
        <f t="shared" si="13"/>
        <v>2</v>
      </c>
      <c r="J78" s="126">
        <f t="shared" si="13"/>
        <v>2</v>
      </c>
      <c r="K78" s="124">
        <f t="shared" si="13"/>
        <v>0</v>
      </c>
      <c r="L78" s="124">
        <f t="shared" si="13"/>
        <v>0</v>
      </c>
      <c r="M78" s="124">
        <f t="shared" si="13"/>
        <v>0</v>
      </c>
      <c r="N78" s="124">
        <f t="shared" si="3"/>
        <v>15</v>
      </c>
    </row>
    <row r="79" spans="3:14" ht="16.5" customHeight="1">
      <c r="C79" s="126" t="s">
        <v>146</v>
      </c>
      <c r="D79" s="125">
        <f aca="true" t="shared" si="14" ref="D79:M79">COUNTIF(D2:D63,"Reyes")</f>
        <v>2</v>
      </c>
      <c r="E79" s="125">
        <f t="shared" si="14"/>
        <v>4</v>
      </c>
      <c r="F79" s="125">
        <f t="shared" si="14"/>
        <v>1</v>
      </c>
      <c r="G79" s="125">
        <f t="shared" si="14"/>
        <v>3</v>
      </c>
      <c r="H79" s="125">
        <f t="shared" si="14"/>
        <v>3</v>
      </c>
      <c r="I79" s="125">
        <f t="shared" si="14"/>
        <v>4</v>
      </c>
      <c r="J79" s="125">
        <f t="shared" si="14"/>
        <v>4</v>
      </c>
      <c r="K79" s="125">
        <f t="shared" si="14"/>
        <v>7</v>
      </c>
      <c r="L79" s="125">
        <f t="shared" si="14"/>
        <v>7</v>
      </c>
      <c r="M79" s="125">
        <f t="shared" si="14"/>
        <v>7</v>
      </c>
      <c r="N79" s="124">
        <f>SUM(D79:M79)</f>
        <v>42</v>
      </c>
    </row>
    <row r="80" spans="3:14" ht="15" customHeight="1">
      <c r="C80" s="126" t="s">
        <v>74</v>
      </c>
      <c r="D80" s="124">
        <f aca="true" t="shared" si="15" ref="D80:M80">SUM(D66:D79)</f>
        <v>29</v>
      </c>
      <c r="E80" s="126">
        <f t="shared" si="15"/>
        <v>43</v>
      </c>
      <c r="F80" s="126">
        <f t="shared" si="15"/>
        <v>29</v>
      </c>
      <c r="G80" s="126">
        <f t="shared" si="15"/>
        <v>43</v>
      </c>
      <c r="H80" s="126">
        <f t="shared" si="15"/>
        <v>43</v>
      </c>
      <c r="I80" s="126">
        <f t="shared" si="15"/>
        <v>43</v>
      </c>
      <c r="J80" s="126">
        <f t="shared" si="15"/>
        <v>43</v>
      </c>
      <c r="K80" s="124">
        <f t="shared" si="15"/>
        <v>42</v>
      </c>
      <c r="L80" s="124">
        <f t="shared" si="15"/>
        <v>42</v>
      </c>
      <c r="M80" s="124">
        <f t="shared" si="15"/>
        <v>42</v>
      </c>
      <c r="N80" s="124"/>
    </row>
    <row r="81" spans="3:14" ht="15" customHeight="1">
      <c r="C81" s="15"/>
      <c r="D81" s="124">
        <v>29</v>
      </c>
      <c r="E81" s="124">
        <v>43</v>
      </c>
      <c r="F81" s="124">
        <v>29</v>
      </c>
      <c r="G81" s="124">
        <v>43</v>
      </c>
      <c r="H81" s="124">
        <v>43</v>
      </c>
      <c r="I81" s="124">
        <v>43</v>
      </c>
      <c r="J81" s="124">
        <v>43</v>
      </c>
      <c r="K81" s="124">
        <v>42</v>
      </c>
      <c r="L81" s="124">
        <v>42</v>
      </c>
      <c r="M81" s="124">
        <v>42</v>
      </c>
      <c r="N81" s="124"/>
    </row>
    <row r="82" ht="15" customHeight="1"/>
  </sheetData>
  <sheetProtection/>
  <mergeCells count="3">
    <mergeCell ref="D42:M42"/>
    <mergeCell ref="D31:M31"/>
    <mergeCell ref="D61:M61"/>
  </mergeCells>
  <printOptions/>
  <pageMargins left="0.3125" right="0.2" top="0.74" bottom="0.17" header="0.21" footer="0.17"/>
  <pageSetup horizontalDpi="600" verticalDpi="600" orientation="portrait" r:id="rId1"/>
  <headerFooter>
    <oddHeader>&amp;L&amp;"Arial,Regular"&amp;10First 9:25-10:05
Kinder 10:15-10:55
Second-11:05-11:55&amp;C&amp;"Arial,Bold"Alston Ridge Specials Schedule Q1
2017-2018 - Second&amp;R&amp;"Arial,Regular"&amp;10 Third 1:15-1:55
Fourth 2:05-2:45
Fifth 2:55-3:35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83"/>
  <sheetViews>
    <sheetView view="pageLayout" workbookViewId="0" topLeftCell="A33">
      <selection activeCell="C34" sqref="C34"/>
    </sheetView>
  </sheetViews>
  <sheetFormatPr defaultColWidth="8.8515625" defaultRowHeight="15"/>
  <cols>
    <col min="1" max="1" width="1.7109375" style="0" customWidth="1"/>
    <col min="2" max="2" width="7.00390625" style="0" customWidth="1"/>
    <col min="3" max="3" width="5.8515625" style="0" customWidth="1"/>
    <col min="4" max="12" width="7.421875" style="0" customWidth="1"/>
    <col min="13" max="13" width="19.57421875" style="0" customWidth="1"/>
    <col min="14" max="14" width="2.8515625" style="0" customWidth="1"/>
    <col min="15" max="15" width="8.8515625" style="0" customWidth="1"/>
    <col min="16" max="16" width="2.421875" style="0" customWidth="1"/>
  </cols>
  <sheetData>
    <row r="1" spans="2:13" s="103" customFormat="1" ht="72.75" customHeight="1">
      <c r="B1" s="101" t="s">
        <v>0</v>
      </c>
      <c r="C1" s="101" t="s">
        <v>12</v>
      </c>
      <c r="D1" s="194" t="s">
        <v>90</v>
      </c>
      <c r="E1" s="194" t="s">
        <v>91</v>
      </c>
      <c r="F1" s="194" t="s">
        <v>123</v>
      </c>
      <c r="G1" s="194" t="s">
        <v>94</v>
      </c>
      <c r="H1" s="160" t="s">
        <v>95</v>
      </c>
      <c r="I1" s="195" t="s">
        <v>92</v>
      </c>
      <c r="J1" s="195" t="s">
        <v>93</v>
      </c>
      <c r="K1" s="159" t="s">
        <v>71</v>
      </c>
      <c r="L1" s="195" t="s">
        <v>96</v>
      </c>
      <c r="M1" s="102" t="s">
        <v>62</v>
      </c>
    </row>
    <row r="2" spans="2:13" ht="15" hidden="1">
      <c r="B2" s="17">
        <v>42926</v>
      </c>
      <c r="C2" s="137" t="s">
        <v>1</v>
      </c>
      <c r="D2" s="48" t="s">
        <v>3</v>
      </c>
      <c r="E2" s="48" t="s">
        <v>4</v>
      </c>
      <c r="F2" s="48" t="s">
        <v>8</v>
      </c>
      <c r="G2" s="48" t="s">
        <v>2</v>
      </c>
      <c r="H2" s="48" t="s">
        <v>63</v>
      </c>
      <c r="I2" s="48" t="s">
        <v>5</v>
      </c>
      <c r="J2" s="48" t="s">
        <v>110</v>
      </c>
      <c r="K2" s="106"/>
      <c r="L2" s="106"/>
      <c r="M2" s="54" t="s">
        <v>128</v>
      </c>
    </row>
    <row r="3" spans="2:13" ht="15" hidden="1">
      <c r="B3" s="17">
        <v>42927</v>
      </c>
      <c r="C3" s="137" t="s">
        <v>9</v>
      </c>
      <c r="D3" s="48" t="s">
        <v>110</v>
      </c>
      <c r="E3" s="48" t="s">
        <v>3</v>
      </c>
      <c r="F3" s="48" t="s">
        <v>4</v>
      </c>
      <c r="G3" s="113" t="s">
        <v>8</v>
      </c>
      <c r="H3" s="113" t="s">
        <v>2</v>
      </c>
      <c r="I3" s="113" t="s">
        <v>63</v>
      </c>
      <c r="J3" s="113" t="s">
        <v>5</v>
      </c>
      <c r="K3" s="129"/>
      <c r="L3" s="129"/>
      <c r="M3" s="54">
        <v>4</v>
      </c>
    </row>
    <row r="4" spans="2:13" ht="15" hidden="1">
      <c r="B4" s="17">
        <v>42928</v>
      </c>
      <c r="C4" s="137" t="s">
        <v>11</v>
      </c>
      <c r="D4" s="113" t="s">
        <v>5</v>
      </c>
      <c r="E4" s="113" t="s">
        <v>110</v>
      </c>
      <c r="F4" s="48" t="s">
        <v>3</v>
      </c>
      <c r="G4" s="48" t="s">
        <v>4</v>
      </c>
      <c r="H4" s="48" t="s">
        <v>8</v>
      </c>
      <c r="I4" s="48" t="s">
        <v>2</v>
      </c>
      <c r="J4" s="48" t="s">
        <v>63</v>
      </c>
      <c r="K4" s="106"/>
      <c r="L4" s="106"/>
      <c r="M4" s="54">
        <v>4</v>
      </c>
    </row>
    <row r="5" spans="2:13" ht="15" hidden="1">
      <c r="B5" s="17">
        <v>42929</v>
      </c>
      <c r="C5" s="137" t="s">
        <v>13</v>
      </c>
      <c r="D5" s="113" t="s">
        <v>63</v>
      </c>
      <c r="E5" s="113" t="s">
        <v>5</v>
      </c>
      <c r="F5" s="48" t="s">
        <v>110</v>
      </c>
      <c r="G5" s="48" t="s">
        <v>3</v>
      </c>
      <c r="H5" s="48" t="s">
        <v>4</v>
      </c>
      <c r="I5" s="48" t="s">
        <v>8</v>
      </c>
      <c r="J5" s="48" t="s">
        <v>2</v>
      </c>
      <c r="K5" s="106"/>
      <c r="L5" s="106"/>
      <c r="M5" s="54">
        <v>4</v>
      </c>
    </row>
    <row r="6" spans="2:13" ht="15.75" hidden="1" thickBot="1">
      <c r="B6" s="53">
        <v>42930</v>
      </c>
      <c r="C6" s="11" t="s">
        <v>10</v>
      </c>
      <c r="D6" s="49" t="s">
        <v>2</v>
      </c>
      <c r="E6" s="49" t="s">
        <v>63</v>
      </c>
      <c r="F6" s="49" t="s">
        <v>5</v>
      </c>
      <c r="G6" s="49" t="s">
        <v>110</v>
      </c>
      <c r="H6" s="49" t="s">
        <v>3</v>
      </c>
      <c r="I6" s="49" t="s">
        <v>4</v>
      </c>
      <c r="J6" s="49" t="s">
        <v>8</v>
      </c>
      <c r="K6" s="107"/>
      <c r="L6" s="107"/>
      <c r="M6" s="50">
        <v>4</v>
      </c>
    </row>
    <row r="7" spans="2:13" ht="15" hidden="1">
      <c r="B7" s="52">
        <v>42933</v>
      </c>
      <c r="C7" s="36" t="s">
        <v>1</v>
      </c>
      <c r="D7" s="48" t="s">
        <v>8</v>
      </c>
      <c r="E7" s="104" t="s">
        <v>2</v>
      </c>
      <c r="F7" s="104" t="s">
        <v>63</v>
      </c>
      <c r="G7" s="116" t="s">
        <v>5</v>
      </c>
      <c r="H7" s="116" t="s">
        <v>110</v>
      </c>
      <c r="I7" s="113" t="s">
        <v>3</v>
      </c>
      <c r="J7" s="113" t="s">
        <v>4</v>
      </c>
      <c r="K7" s="129"/>
      <c r="L7" s="129"/>
      <c r="M7" s="100" t="s">
        <v>125</v>
      </c>
    </row>
    <row r="8" spans="2:13" ht="15" hidden="1">
      <c r="B8" s="52">
        <v>42934</v>
      </c>
      <c r="C8" s="37" t="s">
        <v>9</v>
      </c>
      <c r="D8" s="48" t="s">
        <v>4</v>
      </c>
      <c r="E8" s="48" t="s">
        <v>8</v>
      </c>
      <c r="F8" s="48" t="s">
        <v>2</v>
      </c>
      <c r="G8" s="113" t="s">
        <v>63</v>
      </c>
      <c r="H8" s="113" t="s">
        <v>5</v>
      </c>
      <c r="I8" s="113" t="s">
        <v>110</v>
      </c>
      <c r="J8" s="113" t="s">
        <v>3</v>
      </c>
      <c r="K8" s="129"/>
      <c r="L8" s="129"/>
      <c r="M8" s="100" t="s">
        <v>125</v>
      </c>
    </row>
    <row r="9" spans="2:13" ht="15" hidden="1">
      <c r="B9" s="52">
        <v>42935</v>
      </c>
      <c r="C9" s="37" t="s">
        <v>11</v>
      </c>
      <c r="D9" s="48" t="s">
        <v>3</v>
      </c>
      <c r="E9" s="48" t="s">
        <v>4</v>
      </c>
      <c r="F9" s="48" t="s">
        <v>8</v>
      </c>
      <c r="G9" s="113" t="s">
        <v>2</v>
      </c>
      <c r="H9" s="113" t="s">
        <v>63</v>
      </c>
      <c r="I9" s="113" t="s">
        <v>5</v>
      </c>
      <c r="J9" s="113" t="s">
        <v>110</v>
      </c>
      <c r="K9" s="129"/>
      <c r="L9" s="106"/>
      <c r="M9" s="100" t="s">
        <v>125</v>
      </c>
    </row>
    <row r="10" spans="2:13" ht="15" hidden="1">
      <c r="B10" s="52">
        <v>42936</v>
      </c>
      <c r="C10" s="38" t="s">
        <v>13</v>
      </c>
      <c r="D10" s="48" t="s">
        <v>110</v>
      </c>
      <c r="E10" s="113" t="s">
        <v>3</v>
      </c>
      <c r="F10" s="48" t="s">
        <v>4</v>
      </c>
      <c r="G10" s="48" t="s">
        <v>8</v>
      </c>
      <c r="H10" s="48" t="s">
        <v>2</v>
      </c>
      <c r="I10" s="48" t="s">
        <v>63</v>
      </c>
      <c r="J10" s="48" t="s">
        <v>5</v>
      </c>
      <c r="K10" s="106"/>
      <c r="L10" s="106"/>
      <c r="M10" s="100" t="s">
        <v>125</v>
      </c>
    </row>
    <row r="11" spans="2:13" ht="15.75" hidden="1" thickBot="1">
      <c r="B11" s="53">
        <v>42937</v>
      </c>
      <c r="C11" s="39" t="s">
        <v>10</v>
      </c>
      <c r="D11" s="49" t="s">
        <v>5</v>
      </c>
      <c r="E11" s="49" t="s">
        <v>110</v>
      </c>
      <c r="F11" s="49" t="s">
        <v>3</v>
      </c>
      <c r="G11" s="49" t="s">
        <v>4</v>
      </c>
      <c r="H11" s="49" t="s">
        <v>8</v>
      </c>
      <c r="I11" s="49" t="s">
        <v>2</v>
      </c>
      <c r="J11" s="49" t="s">
        <v>63</v>
      </c>
      <c r="K11" s="107"/>
      <c r="L11" s="107"/>
      <c r="M11" s="69" t="s">
        <v>125</v>
      </c>
    </row>
    <row r="12" spans="2:14" ht="15" hidden="1">
      <c r="B12" s="63">
        <v>42940</v>
      </c>
      <c r="C12" s="16" t="s">
        <v>1</v>
      </c>
      <c r="D12" s="48" t="s">
        <v>63</v>
      </c>
      <c r="E12" s="104" t="s">
        <v>5</v>
      </c>
      <c r="F12" s="48" t="s">
        <v>110</v>
      </c>
      <c r="G12" s="48" t="s">
        <v>3</v>
      </c>
      <c r="H12" s="48" t="s">
        <v>4</v>
      </c>
      <c r="I12" s="48" t="s">
        <v>8</v>
      </c>
      <c r="J12" s="104" t="s">
        <v>2</v>
      </c>
      <c r="K12" s="108"/>
      <c r="L12" s="108"/>
      <c r="M12" s="135">
        <v>4</v>
      </c>
      <c r="N12" s="132"/>
    </row>
    <row r="13" spans="2:14" ht="15" hidden="1">
      <c r="B13" s="63">
        <v>42941</v>
      </c>
      <c r="C13" s="9" t="s">
        <v>9</v>
      </c>
      <c r="D13" s="104" t="s">
        <v>2</v>
      </c>
      <c r="E13" s="48" t="s">
        <v>63</v>
      </c>
      <c r="F13" s="113" t="s">
        <v>5</v>
      </c>
      <c r="G13" s="113" t="s">
        <v>110</v>
      </c>
      <c r="H13" s="113" t="s">
        <v>3</v>
      </c>
      <c r="I13" s="48" t="s">
        <v>4</v>
      </c>
      <c r="J13" s="48" t="s">
        <v>8</v>
      </c>
      <c r="K13" s="106"/>
      <c r="L13" s="106"/>
      <c r="M13" s="68">
        <v>4</v>
      </c>
      <c r="N13" s="132"/>
    </row>
    <row r="14" spans="2:14" ht="15" hidden="1">
      <c r="B14" s="63">
        <v>42942</v>
      </c>
      <c r="C14" s="9" t="s">
        <v>11</v>
      </c>
      <c r="D14" s="48" t="s">
        <v>8</v>
      </c>
      <c r="E14" s="48" t="s">
        <v>2</v>
      </c>
      <c r="F14" s="48" t="s">
        <v>63</v>
      </c>
      <c r="G14" s="48" t="s">
        <v>5</v>
      </c>
      <c r="H14" s="48" t="s">
        <v>110</v>
      </c>
      <c r="I14" s="48" t="s">
        <v>3</v>
      </c>
      <c r="J14" s="113" t="s">
        <v>4</v>
      </c>
      <c r="K14" s="129"/>
      <c r="L14" s="129"/>
      <c r="M14" s="68">
        <v>4</v>
      </c>
      <c r="N14" s="132"/>
    </row>
    <row r="15" spans="2:14" ht="15" hidden="1">
      <c r="B15" s="63">
        <v>42943</v>
      </c>
      <c r="C15" s="10" t="s">
        <v>13</v>
      </c>
      <c r="D15" s="216" t="s">
        <v>4</v>
      </c>
      <c r="E15" s="216" t="s">
        <v>8</v>
      </c>
      <c r="F15" s="216" t="s">
        <v>2</v>
      </c>
      <c r="G15" s="216" t="s">
        <v>63</v>
      </c>
      <c r="H15" s="216" t="s">
        <v>5</v>
      </c>
      <c r="I15" s="216" t="s">
        <v>110</v>
      </c>
      <c r="J15" s="216" t="s">
        <v>3</v>
      </c>
      <c r="K15" s="129"/>
      <c r="L15" s="106"/>
      <c r="M15" s="68">
        <v>4</v>
      </c>
      <c r="N15" s="132"/>
    </row>
    <row r="16" spans="2:14" ht="15.75" hidden="1" thickBot="1">
      <c r="B16" s="64">
        <v>42944</v>
      </c>
      <c r="C16" s="138" t="s">
        <v>10</v>
      </c>
      <c r="D16" s="49" t="s">
        <v>3</v>
      </c>
      <c r="E16" s="49" t="s">
        <v>4</v>
      </c>
      <c r="F16" s="49" t="s">
        <v>8</v>
      </c>
      <c r="G16" s="49" t="s">
        <v>2</v>
      </c>
      <c r="H16" s="49" t="s">
        <v>63</v>
      </c>
      <c r="I16" s="49" t="s">
        <v>5</v>
      </c>
      <c r="J16" s="49" t="s">
        <v>110</v>
      </c>
      <c r="K16" s="107"/>
      <c r="L16" s="107"/>
      <c r="M16" s="69">
        <v>4</v>
      </c>
      <c r="N16" s="132"/>
    </row>
    <row r="17" spans="2:13" ht="15" hidden="1">
      <c r="B17" s="52">
        <v>42947</v>
      </c>
      <c r="C17" s="36" t="s">
        <v>1</v>
      </c>
      <c r="D17" s="48" t="s">
        <v>63</v>
      </c>
      <c r="E17" s="48" t="s">
        <v>3</v>
      </c>
      <c r="F17" s="104" t="s">
        <v>4</v>
      </c>
      <c r="G17" s="116" t="s">
        <v>8</v>
      </c>
      <c r="H17" s="116" t="s">
        <v>2</v>
      </c>
      <c r="I17" s="134"/>
      <c r="J17" s="134"/>
      <c r="K17" s="113" t="s">
        <v>5</v>
      </c>
      <c r="L17" s="48" t="s">
        <v>146</v>
      </c>
      <c r="M17" s="135" t="s">
        <v>99</v>
      </c>
    </row>
    <row r="18" spans="2:13" ht="15" hidden="1">
      <c r="B18" s="52">
        <v>42948</v>
      </c>
      <c r="C18" s="37" t="s">
        <v>9</v>
      </c>
      <c r="D18" s="48" t="s">
        <v>146</v>
      </c>
      <c r="E18" s="48" t="s">
        <v>63</v>
      </c>
      <c r="F18" s="48" t="s">
        <v>3</v>
      </c>
      <c r="G18" s="113" t="s">
        <v>4</v>
      </c>
      <c r="H18" s="113" t="s">
        <v>8</v>
      </c>
      <c r="I18" s="134"/>
      <c r="J18" s="134"/>
      <c r="K18" s="113" t="s">
        <v>2</v>
      </c>
      <c r="L18" s="113" t="s">
        <v>5</v>
      </c>
      <c r="M18" s="135" t="s">
        <v>99</v>
      </c>
    </row>
    <row r="19" spans="2:13" ht="15" hidden="1">
      <c r="B19" s="52">
        <v>42949</v>
      </c>
      <c r="C19" s="37" t="s">
        <v>11</v>
      </c>
      <c r="D19" s="113" t="s">
        <v>5</v>
      </c>
      <c r="E19" s="48" t="s">
        <v>146</v>
      </c>
      <c r="F19" s="48" t="s">
        <v>63</v>
      </c>
      <c r="G19" s="48" t="s">
        <v>3</v>
      </c>
      <c r="H19" s="48" t="s">
        <v>4</v>
      </c>
      <c r="I19" s="55"/>
      <c r="J19" s="55"/>
      <c r="K19" s="48" t="s">
        <v>8</v>
      </c>
      <c r="L19" s="48" t="s">
        <v>2</v>
      </c>
      <c r="M19" s="135" t="s">
        <v>99</v>
      </c>
    </row>
    <row r="20" spans="2:13" ht="15" hidden="1">
      <c r="B20" s="52">
        <v>42950</v>
      </c>
      <c r="C20" s="38" t="s">
        <v>13</v>
      </c>
      <c r="D20" s="48" t="s">
        <v>2</v>
      </c>
      <c r="E20" s="113" t="s">
        <v>5</v>
      </c>
      <c r="F20" s="48" t="s">
        <v>146</v>
      </c>
      <c r="G20" s="48" t="s">
        <v>63</v>
      </c>
      <c r="H20" s="48" t="s">
        <v>3</v>
      </c>
      <c r="I20" s="110"/>
      <c r="J20" s="110"/>
      <c r="K20" s="48" t="s">
        <v>4</v>
      </c>
      <c r="L20" s="48" t="s">
        <v>8</v>
      </c>
      <c r="M20" s="68" t="s">
        <v>99</v>
      </c>
    </row>
    <row r="21" spans="2:13" ht="15.75" hidden="1" thickBot="1">
      <c r="B21" s="53">
        <v>42951</v>
      </c>
      <c r="C21" s="39" t="s">
        <v>10</v>
      </c>
      <c r="D21" s="49" t="s">
        <v>8</v>
      </c>
      <c r="E21" s="49" t="s">
        <v>2</v>
      </c>
      <c r="F21" s="49" t="s">
        <v>5</v>
      </c>
      <c r="G21" s="49" t="s">
        <v>146</v>
      </c>
      <c r="H21" s="49" t="s">
        <v>63</v>
      </c>
      <c r="I21" s="56"/>
      <c r="J21" s="56"/>
      <c r="K21" s="49" t="s">
        <v>3</v>
      </c>
      <c r="L21" s="49" t="s">
        <v>4</v>
      </c>
      <c r="M21" s="69" t="s">
        <v>130</v>
      </c>
    </row>
    <row r="22" spans="2:13" ht="15" hidden="1">
      <c r="B22" s="52">
        <v>42954</v>
      </c>
      <c r="C22" s="16" t="s">
        <v>1</v>
      </c>
      <c r="D22" s="113" t="s">
        <v>4</v>
      </c>
      <c r="E22" s="113" t="s">
        <v>8</v>
      </c>
      <c r="F22" s="48" t="s">
        <v>2</v>
      </c>
      <c r="G22" s="104" t="s">
        <v>5</v>
      </c>
      <c r="H22" s="104" t="s">
        <v>146</v>
      </c>
      <c r="I22" s="117"/>
      <c r="J22" s="117"/>
      <c r="K22" s="104" t="s">
        <v>63</v>
      </c>
      <c r="L22" s="104" t="s">
        <v>3</v>
      </c>
      <c r="M22" s="135" t="s">
        <v>133</v>
      </c>
    </row>
    <row r="23" spans="2:13" ht="15" hidden="1">
      <c r="B23" s="52">
        <v>42955</v>
      </c>
      <c r="C23" s="9" t="s">
        <v>9</v>
      </c>
      <c r="D23" s="113" t="s">
        <v>3</v>
      </c>
      <c r="E23" s="48" t="s">
        <v>4</v>
      </c>
      <c r="F23" s="48" t="s">
        <v>8</v>
      </c>
      <c r="G23" s="48" t="s">
        <v>103</v>
      </c>
      <c r="H23" s="48" t="s">
        <v>5</v>
      </c>
      <c r="I23" s="55"/>
      <c r="J23" s="55"/>
      <c r="K23" s="48" t="s">
        <v>146</v>
      </c>
      <c r="L23" s="48" t="s">
        <v>63</v>
      </c>
      <c r="M23" s="68" t="s">
        <v>137</v>
      </c>
    </row>
    <row r="24" spans="2:13" ht="15" hidden="1">
      <c r="B24" s="52">
        <v>42956</v>
      </c>
      <c r="C24" s="9" t="s">
        <v>11</v>
      </c>
      <c r="D24" s="48" t="s">
        <v>63</v>
      </c>
      <c r="E24" s="113" t="s">
        <v>3</v>
      </c>
      <c r="F24" s="113" t="s">
        <v>4</v>
      </c>
      <c r="G24" s="113" t="s">
        <v>8</v>
      </c>
      <c r="H24" s="113" t="s">
        <v>103</v>
      </c>
      <c r="I24" s="55"/>
      <c r="J24" s="55"/>
      <c r="K24" s="48" t="s">
        <v>5</v>
      </c>
      <c r="L24" s="48" t="s">
        <v>146</v>
      </c>
      <c r="M24" s="68" t="s">
        <v>137</v>
      </c>
    </row>
    <row r="25" spans="2:13" ht="15" hidden="1">
      <c r="B25" s="52">
        <v>42957</v>
      </c>
      <c r="C25" s="10" t="s">
        <v>13</v>
      </c>
      <c r="D25" s="48" t="s">
        <v>146</v>
      </c>
      <c r="E25" s="48" t="s">
        <v>63</v>
      </c>
      <c r="F25" s="113" t="s">
        <v>3</v>
      </c>
      <c r="G25" s="113" t="s">
        <v>4</v>
      </c>
      <c r="H25" s="113" t="s">
        <v>8</v>
      </c>
      <c r="I25" s="55"/>
      <c r="J25" s="55"/>
      <c r="K25" s="48" t="s">
        <v>103</v>
      </c>
      <c r="L25" s="48" t="s">
        <v>5</v>
      </c>
      <c r="M25" s="68" t="s">
        <v>137</v>
      </c>
    </row>
    <row r="26" spans="2:13" ht="15.75" hidden="1" thickBot="1">
      <c r="B26" s="53">
        <v>42958</v>
      </c>
      <c r="C26" s="11" t="s">
        <v>10</v>
      </c>
      <c r="D26" s="49" t="s">
        <v>5</v>
      </c>
      <c r="E26" s="49" t="s">
        <v>146</v>
      </c>
      <c r="F26" s="49" t="s">
        <v>63</v>
      </c>
      <c r="G26" s="49" t="s">
        <v>3</v>
      </c>
      <c r="H26" s="49" t="s">
        <v>4</v>
      </c>
      <c r="I26" s="56"/>
      <c r="J26" s="56"/>
      <c r="K26" s="49" t="s">
        <v>8</v>
      </c>
      <c r="L26" s="49" t="s">
        <v>103</v>
      </c>
      <c r="M26" s="69" t="s">
        <v>137</v>
      </c>
    </row>
    <row r="27" spans="2:13" ht="15">
      <c r="B27" s="52">
        <v>42961</v>
      </c>
      <c r="C27" s="36" t="s">
        <v>1</v>
      </c>
      <c r="D27" s="48" t="s">
        <v>2</v>
      </c>
      <c r="E27" s="48" t="s">
        <v>5</v>
      </c>
      <c r="F27" s="48" t="s">
        <v>4</v>
      </c>
      <c r="G27" s="256" t="s">
        <v>63</v>
      </c>
      <c r="H27" s="104" t="s">
        <v>3</v>
      </c>
      <c r="I27" s="109"/>
      <c r="J27" s="109"/>
      <c r="K27" s="104" t="s">
        <v>146</v>
      </c>
      <c r="L27" s="171" t="s">
        <v>105</v>
      </c>
      <c r="M27" s="135" t="s">
        <v>129</v>
      </c>
    </row>
    <row r="28" spans="2:13" ht="15">
      <c r="B28" s="52">
        <v>42962</v>
      </c>
      <c r="C28" s="37" t="s">
        <v>9</v>
      </c>
      <c r="D28" s="173" t="s">
        <v>105</v>
      </c>
      <c r="E28" s="48" t="s">
        <v>2</v>
      </c>
      <c r="F28" s="48" t="s">
        <v>5</v>
      </c>
      <c r="G28" s="48" t="s">
        <v>4</v>
      </c>
      <c r="H28" s="258" t="s">
        <v>63</v>
      </c>
      <c r="I28" s="55"/>
      <c r="J28" s="55"/>
      <c r="K28" s="48" t="s">
        <v>3</v>
      </c>
      <c r="L28" s="48" t="s">
        <v>146</v>
      </c>
      <c r="M28" s="68" t="s">
        <v>129</v>
      </c>
    </row>
    <row r="29" spans="2:13" ht="14.25" customHeight="1">
      <c r="B29" s="52">
        <v>42963</v>
      </c>
      <c r="C29" s="37" t="s">
        <v>11</v>
      </c>
      <c r="D29" s="48" t="s">
        <v>146</v>
      </c>
      <c r="E29" s="173" t="s">
        <v>105</v>
      </c>
      <c r="F29" s="48" t="s">
        <v>2</v>
      </c>
      <c r="G29" s="48" t="s">
        <v>5</v>
      </c>
      <c r="H29" s="48" t="s">
        <v>4</v>
      </c>
      <c r="I29" s="55"/>
      <c r="J29" s="55"/>
      <c r="K29" s="258" t="s">
        <v>63</v>
      </c>
      <c r="L29" s="48" t="s">
        <v>3</v>
      </c>
      <c r="M29" s="68" t="s">
        <v>129</v>
      </c>
    </row>
    <row r="30" spans="2:13" ht="15">
      <c r="B30" s="52">
        <v>42964</v>
      </c>
      <c r="C30" s="38" t="s">
        <v>13</v>
      </c>
      <c r="D30" s="216" t="s">
        <v>3</v>
      </c>
      <c r="E30" s="216" t="s">
        <v>146</v>
      </c>
      <c r="F30" s="268" t="s">
        <v>105</v>
      </c>
      <c r="G30" s="216" t="s">
        <v>2</v>
      </c>
      <c r="H30" s="216" t="s">
        <v>5</v>
      </c>
      <c r="I30" s="55"/>
      <c r="J30" s="55"/>
      <c r="K30" s="216" t="s">
        <v>4</v>
      </c>
      <c r="L30" s="269" t="s">
        <v>63</v>
      </c>
      <c r="M30" s="68" t="s">
        <v>129</v>
      </c>
    </row>
    <row r="31" spans="2:13" ht="15.75" thickBot="1">
      <c r="B31" s="150">
        <v>42965</v>
      </c>
      <c r="C31" s="151" t="s">
        <v>10</v>
      </c>
      <c r="D31" s="275" t="s">
        <v>77</v>
      </c>
      <c r="E31" s="276"/>
      <c r="F31" s="276"/>
      <c r="G31" s="276"/>
      <c r="H31" s="276"/>
      <c r="I31" s="276"/>
      <c r="J31" s="276"/>
      <c r="K31" s="276"/>
      <c r="L31" s="277"/>
      <c r="M31" s="152"/>
    </row>
    <row r="32" spans="2:13" ht="15">
      <c r="B32" s="63">
        <v>42968</v>
      </c>
      <c r="C32" s="16" t="s">
        <v>1</v>
      </c>
      <c r="D32" s="48" t="s">
        <v>63</v>
      </c>
      <c r="E32" s="113" t="s">
        <v>3</v>
      </c>
      <c r="F32" s="48" t="s">
        <v>146</v>
      </c>
      <c r="G32" s="111"/>
      <c r="H32" s="111"/>
      <c r="I32" s="48" t="s">
        <v>8</v>
      </c>
      <c r="J32" s="104" t="s">
        <v>2</v>
      </c>
      <c r="K32" s="104" t="s">
        <v>5</v>
      </c>
      <c r="L32" s="104" t="s">
        <v>4</v>
      </c>
      <c r="M32" s="135" t="s">
        <v>126</v>
      </c>
    </row>
    <row r="33" spans="2:13" ht="15">
      <c r="B33" s="63">
        <v>42969</v>
      </c>
      <c r="C33" s="9" t="s">
        <v>9</v>
      </c>
      <c r="D33" s="48" t="s">
        <v>4</v>
      </c>
      <c r="E33" s="48" t="s">
        <v>63</v>
      </c>
      <c r="F33" s="48" t="s">
        <v>3</v>
      </c>
      <c r="G33" s="111"/>
      <c r="H33" s="111"/>
      <c r="I33" s="48" t="s">
        <v>146</v>
      </c>
      <c r="J33" s="48" t="s">
        <v>8</v>
      </c>
      <c r="K33" s="48" t="s">
        <v>2</v>
      </c>
      <c r="L33" s="48" t="s">
        <v>5</v>
      </c>
      <c r="M33" s="68" t="s">
        <v>126</v>
      </c>
    </row>
    <row r="34" spans="2:13" ht="15">
      <c r="B34" s="63">
        <v>42970</v>
      </c>
      <c r="C34" s="139" t="s">
        <v>11</v>
      </c>
      <c r="D34" s="48" t="s">
        <v>5</v>
      </c>
      <c r="E34" s="48" t="s">
        <v>4</v>
      </c>
      <c r="F34" s="48" t="s">
        <v>63</v>
      </c>
      <c r="G34" s="111"/>
      <c r="H34" s="111"/>
      <c r="I34" s="48" t="s">
        <v>3</v>
      </c>
      <c r="J34" s="48" t="s">
        <v>146</v>
      </c>
      <c r="K34" s="48" t="s">
        <v>8</v>
      </c>
      <c r="L34" s="48" t="s">
        <v>2</v>
      </c>
      <c r="M34" s="68" t="s">
        <v>126</v>
      </c>
    </row>
    <row r="35" spans="2:14" ht="15">
      <c r="B35" s="63">
        <v>42971</v>
      </c>
      <c r="C35" s="10" t="s">
        <v>13</v>
      </c>
      <c r="D35" s="48" t="s">
        <v>2</v>
      </c>
      <c r="E35" s="48" t="s">
        <v>5</v>
      </c>
      <c r="F35" s="48" t="s">
        <v>4</v>
      </c>
      <c r="G35" s="111"/>
      <c r="H35" s="111"/>
      <c r="I35" s="48" t="s">
        <v>63</v>
      </c>
      <c r="J35" s="48" t="s">
        <v>3</v>
      </c>
      <c r="K35" s="48" t="s">
        <v>146</v>
      </c>
      <c r="L35" s="48" t="s">
        <v>8</v>
      </c>
      <c r="M35" s="68" t="s">
        <v>126</v>
      </c>
      <c r="N35" s="91"/>
    </row>
    <row r="36" spans="2:14" ht="15.75" thickBot="1">
      <c r="B36" s="64">
        <v>42972</v>
      </c>
      <c r="C36" s="11" t="s">
        <v>10</v>
      </c>
      <c r="D36" s="49" t="s">
        <v>8</v>
      </c>
      <c r="E36" s="49" t="s">
        <v>2</v>
      </c>
      <c r="F36" s="270" t="s">
        <v>104</v>
      </c>
      <c r="G36" s="118"/>
      <c r="H36" s="118"/>
      <c r="I36" s="270" t="s">
        <v>107</v>
      </c>
      <c r="J36" s="49" t="s">
        <v>63</v>
      </c>
      <c r="K36" s="49" t="s">
        <v>121</v>
      </c>
      <c r="L36" s="49" t="s">
        <v>146</v>
      </c>
      <c r="M36" s="69" t="s">
        <v>134</v>
      </c>
      <c r="N36" s="91"/>
    </row>
    <row r="37" spans="2:14" ht="15">
      <c r="B37" s="52">
        <v>42975</v>
      </c>
      <c r="C37" s="36" t="s">
        <v>1</v>
      </c>
      <c r="D37" s="113" t="s">
        <v>146</v>
      </c>
      <c r="E37" s="48" t="s">
        <v>8</v>
      </c>
      <c r="F37" s="48" t="s">
        <v>2</v>
      </c>
      <c r="G37" s="130"/>
      <c r="H37" s="130"/>
      <c r="I37" s="173" t="s">
        <v>104</v>
      </c>
      <c r="J37" s="173" t="s">
        <v>107</v>
      </c>
      <c r="K37" s="113" t="s">
        <v>63</v>
      </c>
      <c r="L37" s="48" t="s">
        <v>121</v>
      </c>
      <c r="M37" s="135" t="s">
        <v>100</v>
      </c>
      <c r="N37" s="131"/>
    </row>
    <row r="38" spans="2:14" ht="15">
      <c r="B38" s="52">
        <v>42976</v>
      </c>
      <c r="C38" s="37" t="s">
        <v>9</v>
      </c>
      <c r="D38" s="48" t="s">
        <v>121</v>
      </c>
      <c r="E38" s="48" t="s">
        <v>146</v>
      </c>
      <c r="F38" s="48" t="s">
        <v>8</v>
      </c>
      <c r="G38" s="111"/>
      <c r="H38" s="111"/>
      <c r="I38" s="48" t="s">
        <v>2</v>
      </c>
      <c r="J38" s="172" t="s">
        <v>104</v>
      </c>
      <c r="K38" s="172" t="s">
        <v>107</v>
      </c>
      <c r="L38" s="48" t="s">
        <v>63</v>
      </c>
      <c r="M38" s="68" t="s">
        <v>100</v>
      </c>
      <c r="N38" s="131"/>
    </row>
    <row r="39" spans="2:14" ht="15">
      <c r="B39" s="52">
        <v>42977</v>
      </c>
      <c r="C39" s="37" t="s">
        <v>11</v>
      </c>
      <c r="D39" s="48" t="s">
        <v>63</v>
      </c>
      <c r="E39" s="48" t="s">
        <v>121</v>
      </c>
      <c r="F39" s="48" t="s">
        <v>146</v>
      </c>
      <c r="G39" s="111"/>
      <c r="H39" s="111"/>
      <c r="I39" s="48" t="s">
        <v>8</v>
      </c>
      <c r="J39" s="113" t="s">
        <v>2</v>
      </c>
      <c r="K39" s="173" t="s">
        <v>104</v>
      </c>
      <c r="L39" s="173" t="s">
        <v>107</v>
      </c>
      <c r="M39" s="68" t="s">
        <v>100</v>
      </c>
      <c r="N39" s="131"/>
    </row>
    <row r="40" spans="2:14" ht="15">
      <c r="B40" s="52">
        <v>42978</v>
      </c>
      <c r="C40" s="38" t="s">
        <v>13</v>
      </c>
      <c r="D40" s="172" t="s">
        <v>107</v>
      </c>
      <c r="E40" s="48" t="s">
        <v>63</v>
      </c>
      <c r="F40" s="48" t="s">
        <v>121</v>
      </c>
      <c r="G40" s="130"/>
      <c r="H40" s="130"/>
      <c r="I40" s="113" t="s">
        <v>146</v>
      </c>
      <c r="J40" s="113" t="s">
        <v>8</v>
      </c>
      <c r="K40" s="113" t="s">
        <v>2</v>
      </c>
      <c r="L40" s="172" t="s">
        <v>104</v>
      </c>
      <c r="M40" s="68" t="s">
        <v>100</v>
      </c>
      <c r="N40" s="131"/>
    </row>
    <row r="41" spans="2:14" ht="15.75" thickBot="1">
      <c r="B41" s="53">
        <v>42979</v>
      </c>
      <c r="C41" s="39" t="s">
        <v>10</v>
      </c>
      <c r="D41" s="270" t="s">
        <v>104</v>
      </c>
      <c r="E41" s="270" t="s">
        <v>107</v>
      </c>
      <c r="F41" s="49" t="s">
        <v>63</v>
      </c>
      <c r="G41" s="118"/>
      <c r="H41" s="118"/>
      <c r="I41" s="49" t="s">
        <v>121</v>
      </c>
      <c r="J41" s="49" t="s">
        <v>146</v>
      </c>
      <c r="K41" s="49" t="s">
        <v>8</v>
      </c>
      <c r="L41" s="49" t="s">
        <v>2</v>
      </c>
      <c r="M41" s="69" t="s">
        <v>135</v>
      </c>
      <c r="N41" s="131"/>
    </row>
    <row r="42" spans="2:14" ht="15">
      <c r="B42" s="155">
        <v>42982</v>
      </c>
      <c r="C42" s="145" t="s">
        <v>1</v>
      </c>
      <c r="D42" s="278" t="s">
        <v>89</v>
      </c>
      <c r="E42" s="279"/>
      <c r="F42" s="279"/>
      <c r="G42" s="279"/>
      <c r="H42" s="279"/>
      <c r="I42" s="279"/>
      <c r="J42" s="279"/>
      <c r="K42" s="279"/>
      <c r="L42" s="280"/>
      <c r="M42" s="156"/>
      <c r="N42" s="91"/>
    </row>
    <row r="43" spans="2:14" ht="15">
      <c r="B43" s="17">
        <v>42983</v>
      </c>
      <c r="C43" s="9" t="s">
        <v>9</v>
      </c>
      <c r="D43" s="113" t="s">
        <v>2</v>
      </c>
      <c r="E43" s="172" t="s">
        <v>104</v>
      </c>
      <c r="F43" s="172" t="s">
        <v>107</v>
      </c>
      <c r="G43" s="111"/>
      <c r="H43" s="111"/>
      <c r="I43" s="48" t="s">
        <v>63</v>
      </c>
      <c r="J43" s="104" t="s">
        <v>121</v>
      </c>
      <c r="K43" s="171" t="s">
        <v>146</v>
      </c>
      <c r="L43" s="104" t="s">
        <v>8</v>
      </c>
      <c r="M43" s="135" t="s">
        <v>136</v>
      </c>
      <c r="N43" s="91"/>
    </row>
    <row r="44" spans="2:14" ht="15">
      <c r="B44" s="17">
        <v>42984</v>
      </c>
      <c r="C44" s="139" t="s">
        <v>11</v>
      </c>
      <c r="D44" s="48" t="s">
        <v>8</v>
      </c>
      <c r="E44" s="48" t="s">
        <v>2</v>
      </c>
      <c r="F44" s="48" t="s">
        <v>5</v>
      </c>
      <c r="G44" s="111"/>
      <c r="H44" s="111"/>
      <c r="I44" s="48" t="s">
        <v>4</v>
      </c>
      <c r="J44" s="48" t="s">
        <v>63</v>
      </c>
      <c r="K44" s="48" t="s">
        <v>3</v>
      </c>
      <c r="L44" s="48" t="s">
        <v>146</v>
      </c>
      <c r="M44" s="68" t="s">
        <v>132</v>
      </c>
      <c r="N44" s="91"/>
    </row>
    <row r="45" spans="2:14" ht="15">
      <c r="B45" s="17">
        <v>42985</v>
      </c>
      <c r="C45" s="9" t="s">
        <v>13</v>
      </c>
      <c r="D45" s="216" t="s">
        <v>146</v>
      </c>
      <c r="E45" s="216" t="s">
        <v>8</v>
      </c>
      <c r="F45" s="216" t="s">
        <v>2</v>
      </c>
      <c r="G45" s="111"/>
      <c r="H45" s="111"/>
      <c r="I45" s="216" t="s">
        <v>5</v>
      </c>
      <c r="J45" s="216" t="s">
        <v>4</v>
      </c>
      <c r="K45" s="216" t="s">
        <v>63</v>
      </c>
      <c r="L45" s="216" t="s">
        <v>3</v>
      </c>
      <c r="M45" s="68" t="s">
        <v>132</v>
      </c>
      <c r="N45" s="91"/>
    </row>
    <row r="46" spans="2:14" ht="15.75" thickBot="1">
      <c r="B46" s="53">
        <v>42986</v>
      </c>
      <c r="C46" s="11" t="s">
        <v>10</v>
      </c>
      <c r="D46" s="193" t="s">
        <v>3</v>
      </c>
      <c r="E46" s="193" t="s">
        <v>146</v>
      </c>
      <c r="F46" s="193" t="s">
        <v>8</v>
      </c>
      <c r="G46" s="191"/>
      <c r="H46" s="191"/>
      <c r="I46" s="193" t="s">
        <v>2</v>
      </c>
      <c r="J46" s="193" t="s">
        <v>5</v>
      </c>
      <c r="K46" s="193" t="s">
        <v>4</v>
      </c>
      <c r="L46" s="193" t="s">
        <v>63</v>
      </c>
      <c r="M46" s="69" t="s">
        <v>132</v>
      </c>
      <c r="N46" s="91"/>
    </row>
    <row r="47" spans="2:13" ht="15">
      <c r="B47" s="153">
        <v>42989</v>
      </c>
      <c r="C47" s="36" t="s">
        <v>1</v>
      </c>
      <c r="D47" s="157"/>
      <c r="E47" s="157"/>
      <c r="F47" s="158"/>
      <c r="G47" s="154" t="s">
        <v>3</v>
      </c>
      <c r="H47" s="154" t="s">
        <v>63</v>
      </c>
      <c r="I47" s="154" t="s">
        <v>8</v>
      </c>
      <c r="J47" s="154" t="s">
        <v>2</v>
      </c>
      <c r="K47" s="154" t="s">
        <v>5</v>
      </c>
      <c r="L47" s="154" t="s">
        <v>4</v>
      </c>
      <c r="M47" s="135" t="s">
        <v>131</v>
      </c>
    </row>
    <row r="48" spans="2:13" ht="15">
      <c r="B48" s="153">
        <v>42990</v>
      </c>
      <c r="C48" s="146" t="s">
        <v>9</v>
      </c>
      <c r="D48" s="133"/>
      <c r="E48" s="120"/>
      <c r="F48" s="120"/>
      <c r="G48" s="104" t="s">
        <v>4</v>
      </c>
      <c r="H48" s="104" t="s">
        <v>3</v>
      </c>
      <c r="I48" s="104" t="s">
        <v>63</v>
      </c>
      <c r="J48" s="104" t="s">
        <v>8</v>
      </c>
      <c r="K48" s="104" t="s">
        <v>103</v>
      </c>
      <c r="L48" s="171" t="s">
        <v>5</v>
      </c>
      <c r="M48" s="135" t="s">
        <v>101</v>
      </c>
    </row>
    <row r="49" spans="2:13" ht="15">
      <c r="B49" s="153">
        <v>42991</v>
      </c>
      <c r="C49" s="37" t="s">
        <v>11</v>
      </c>
      <c r="D49" s="67"/>
      <c r="E49" s="133"/>
      <c r="F49" s="67"/>
      <c r="G49" s="104" t="s">
        <v>5</v>
      </c>
      <c r="H49" s="104" t="s">
        <v>4</v>
      </c>
      <c r="I49" s="104" t="s">
        <v>3</v>
      </c>
      <c r="J49" s="104" t="s">
        <v>63</v>
      </c>
      <c r="K49" s="104" t="s">
        <v>8</v>
      </c>
      <c r="L49" s="104" t="s">
        <v>2</v>
      </c>
      <c r="M49" s="68">
        <v>1</v>
      </c>
    </row>
    <row r="50" spans="2:13" ht="15">
      <c r="B50" s="153">
        <v>42992</v>
      </c>
      <c r="C50" s="38" t="s">
        <v>13</v>
      </c>
      <c r="D50" s="133"/>
      <c r="E50" s="67"/>
      <c r="F50" s="133"/>
      <c r="G50" s="113" t="s">
        <v>2</v>
      </c>
      <c r="H50" s="113" t="s">
        <v>5</v>
      </c>
      <c r="I50" s="48" t="s">
        <v>4</v>
      </c>
      <c r="J50" s="104" t="s">
        <v>3</v>
      </c>
      <c r="K50" s="256" t="s">
        <v>63</v>
      </c>
      <c r="L50" s="256" t="s">
        <v>8</v>
      </c>
      <c r="M50" s="68" t="s">
        <v>127</v>
      </c>
    </row>
    <row r="51" spans="2:13" ht="15.75" thickBot="1">
      <c r="B51" s="184">
        <v>42993</v>
      </c>
      <c r="C51" s="39" t="s">
        <v>10</v>
      </c>
      <c r="D51" s="121"/>
      <c r="E51" s="121"/>
      <c r="F51" s="121"/>
      <c r="G51" s="259" t="s">
        <v>8</v>
      </c>
      <c r="H51" s="49" t="s">
        <v>2</v>
      </c>
      <c r="I51" s="49" t="s">
        <v>5</v>
      </c>
      <c r="J51" s="49" t="s">
        <v>4</v>
      </c>
      <c r="K51" s="49" t="s">
        <v>3</v>
      </c>
      <c r="L51" s="259" t="s">
        <v>63</v>
      </c>
      <c r="M51" s="69" t="s">
        <v>127</v>
      </c>
    </row>
    <row r="52" spans="2:13" ht="15">
      <c r="B52" s="105">
        <v>42996</v>
      </c>
      <c r="C52" s="16" t="s">
        <v>1</v>
      </c>
      <c r="D52" s="119"/>
      <c r="E52" s="119"/>
      <c r="F52" s="119"/>
      <c r="G52" s="135" t="s">
        <v>63</v>
      </c>
      <c r="H52" s="135" t="s">
        <v>8</v>
      </c>
      <c r="I52" s="104" t="s">
        <v>2</v>
      </c>
      <c r="J52" s="104" t="s">
        <v>5</v>
      </c>
      <c r="K52" s="104" t="s">
        <v>4</v>
      </c>
      <c r="L52" s="104" t="s">
        <v>3</v>
      </c>
      <c r="M52" s="135" t="s">
        <v>102</v>
      </c>
    </row>
    <row r="53" spans="2:13" ht="15">
      <c r="B53" s="105">
        <v>42997</v>
      </c>
      <c r="C53" s="9" t="s">
        <v>9</v>
      </c>
      <c r="D53" s="67"/>
      <c r="E53" s="67"/>
      <c r="F53" s="67"/>
      <c r="G53" s="48" t="s">
        <v>3</v>
      </c>
      <c r="H53" s="48" t="s">
        <v>63</v>
      </c>
      <c r="I53" s="48" t="s">
        <v>8</v>
      </c>
      <c r="J53" s="104" t="s">
        <v>2</v>
      </c>
      <c r="K53" s="104" t="s">
        <v>5</v>
      </c>
      <c r="L53" s="104" t="s">
        <v>4</v>
      </c>
      <c r="M53" s="135" t="s">
        <v>102</v>
      </c>
    </row>
    <row r="54" spans="2:13" ht="15">
      <c r="B54" s="105">
        <v>42998</v>
      </c>
      <c r="C54" s="9" t="s">
        <v>11</v>
      </c>
      <c r="D54" s="67"/>
      <c r="E54" s="67"/>
      <c r="F54" s="112"/>
      <c r="G54" s="68" t="s">
        <v>4</v>
      </c>
      <c r="H54" s="68" t="s">
        <v>3</v>
      </c>
      <c r="I54" s="48" t="s">
        <v>63</v>
      </c>
      <c r="J54" s="113" t="s">
        <v>8</v>
      </c>
      <c r="K54" s="113" t="s">
        <v>2</v>
      </c>
      <c r="L54" s="113" t="s">
        <v>5</v>
      </c>
      <c r="M54" s="135" t="s">
        <v>102</v>
      </c>
    </row>
    <row r="55" spans="2:13" ht="15">
      <c r="B55" s="105">
        <v>42999</v>
      </c>
      <c r="C55" s="10" t="s">
        <v>13</v>
      </c>
      <c r="D55" s="133"/>
      <c r="E55" s="133"/>
      <c r="F55" s="141"/>
      <c r="G55" s="148" t="s">
        <v>5</v>
      </c>
      <c r="H55" s="148" t="s">
        <v>4</v>
      </c>
      <c r="I55" s="48" t="s">
        <v>3</v>
      </c>
      <c r="J55" s="48" t="s">
        <v>63</v>
      </c>
      <c r="K55" s="48" t="s">
        <v>8</v>
      </c>
      <c r="L55" s="48" t="s">
        <v>2</v>
      </c>
      <c r="M55" s="135" t="s">
        <v>102</v>
      </c>
    </row>
    <row r="56" spans="2:13" ht="15.75" thickBot="1">
      <c r="B56" s="122">
        <v>43000</v>
      </c>
      <c r="C56" s="11" t="s">
        <v>10</v>
      </c>
      <c r="D56" s="121"/>
      <c r="E56" s="121"/>
      <c r="F56" s="147"/>
      <c r="G56" s="69" t="s">
        <v>2</v>
      </c>
      <c r="H56" s="69" t="s">
        <v>5</v>
      </c>
      <c r="I56" s="49" t="s">
        <v>4</v>
      </c>
      <c r="J56" s="49" t="s">
        <v>3</v>
      </c>
      <c r="K56" s="49" t="s">
        <v>63</v>
      </c>
      <c r="L56" s="49" t="s">
        <v>8</v>
      </c>
      <c r="M56" s="69" t="s">
        <v>102</v>
      </c>
    </row>
    <row r="57" spans="2:13" ht="15">
      <c r="B57" s="52">
        <v>43003</v>
      </c>
      <c r="C57" s="36" t="s">
        <v>1</v>
      </c>
      <c r="D57" s="120"/>
      <c r="E57" s="120"/>
      <c r="F57" s="120"/>
      <c r="G57" s="116" t="s">
        <v>8</v>
      </c>
      <c r="H57" s="116" t="s">
        <v>2</v>
      </c>
      <c r="I57" s="113" t="s">
        <v>5</v>
      </c>
      <c r="J57" s="113" t="s">
        <v>4</v>
      </c>
      <c r="K57" s="113" t="s">
        <v>3</v>
      </c>
      <c r="L57" s="48" t="s">
        <v>63</v>
      </c>
      <c r="M57" s="135">
        <v>1</v>
      </c>
    </row>
    <row r="58" spans="2:13" ht="15">
      <c r="B58" s="52">
        <v>43004</v>
      </c>
      <c r="C58" s="37" t="s">
        <v>9</v>
      </c>
      <c r="D58" s="67"/>
      <c r="E58" s="114"/>
      <c r="F58" s="114"/>
      <c r="G58" s="48" t="s">
        <v>63</v>
      </c>
      <c r="H58" s="48" t="s">
        <v>8</v>
      </c>
      <c r="I58" s="48" t="s">
        <v>2</v>
      </c>
      <c r="J58" s="48" t="s">
        <v>5</v>
      </c>
      <c r="K58" s="48" t="s">
        <v>4</v>
      </c>
      <c r="L58" s="48" t="s">
        <v>3</v>
      </c>
      <c r="M58" s="68">
        <v>1</v>
      </c>
    </row>
    <row r="59" spans="2:15" ht="15">
      <c r="B59" s="52">
        <v>43005</v>
      </c>
      <c r="C59" s="37" t="s">
        <v>11</v>
      </c>
      <c r="D59" s="67"/>
      <c r="E59" s="114"/>
      <c r="F59" s="114"/>
      <c r="G59" s="48" t="s">
        <v>3</v>
      </c>
      <c r="H59" s="48" t="s">
        <v>63</v>
      </c>
      <c r="I59" s="48" t="s">
        <v>8</v>
      </c>
      <c r="J59" s="113" t="s">
        <v>2</v>
      </c>
      <c r="K59" s="113" t="s">
        <v>5</v>
      </c>
      <c r="L59" s="113" t="s">
        <v>4</v>
      </c>
      <c r="M59" s="68">
        <v>1</v>
      </c>
      <c r="O59" s="140"/>
    </row>
    <row r="60" spans="2:15" ht="15">
      <c r="B60" s="52">
        <v>43006</v>
      </c>
      <c r="C60" s="38" t="s">
        <v>13</v>
      </c>
      <c r="D60" s="133"/>
      <c r="E60" s="133"/>
      <c r="F60" s="133"/>
      <c r="G60" s="216" t="s">
        <v>4</v>
      </c>
      <c r="H60" s="216" t="s">
        <v>3</v>
      </c>
      <c r="I60" s="216" t="s">
        <v>63</v>
      </c>
      <c r="J60" s="216" t="s">
        <v>8</v>
      </c>
      <c r="K60" s="216" t="s">
        <v>2</v>
      </c>
      <c r="L60" s="216" t="s">
        <v>5</v>
      </c>
      <c r="M60" s="68">
        <v>1</v>
      </c>
      <c r="O60" s="161"/>
    </row>
    <row r="61" spans="2:13" ht="16.5" customHeight="1" thickBot="1">
      <c r="B61" s="150">
        <v>43007</v>
      </c>
      <c r="C61" s="151" t="s">
        <v>10</v>
      </c>
      <c r="D61" s="275" t="s">
        <v>77</v>
      </c>
      <c r="E61" s="276"/>
      <c r="F61" s="276"/>
      <c r="G61" s="276"/>
      <c r="H61" s="276"/>
      <c r="I61" s="276"/>
      <c r="J61" s="276"/>
      <c r="K61" s="276"/>
      <c r="L61" s="277"/>
      <c r="M61" s="152"/>
    </row>
    <row r="62" spans="2:13" ht="15">
      <c r="B62" s="142"/>
      <c r="C62" s="143"/>
      <c r="D62" s="140"/>
      <c r="E62" s="144"/>
      <c r="F62" s="140"/>
      <c r="G62" s="140"/>
      <c r="H62" s="140"/>
      <c r="I62" s="140"/>
      <c r="J62" s="140"/>
      <c r="K62" s="140"/>
      <c r="L62" s="140"/>
      <c r="M62" s="140"/>
    </row>
    <row r="63" spans="2:13" ht="15">
      <c r="B63" s="142"/>
      <c r="C63" s="143"/>
      <c r="D63" s="140"/>
      <c r="E63" s="140"/>
      <c r="F63" s="140"/>
      <c r="G63" s="140"/>
      <c r="H63" s="140"/>
      <c r="I63" s="140"/>
      <c r="J63" s="140"/>
      <c r="K63" s="140"/>
      <c r="L63" s="140"/>
      <c r="M63" s="140"/>
    </row>
    <row r="64" spans="2:13" ht="15">
      <c r="B64" s="142"/>
      <c r="C64" s="143"/>
      <c r="D64" s="140"/>
      <c r="E64" s="140"/>
      <c r="F64" s="140"/>
      <c r="G64" s="140"/>
      <c r="H64" s="140"/>
      <c r="I64" s="140"/>
      <c r="J64" s="140"/>
      <c r="K64" s="140"/>
      <c r="L64" s="140"/>
      <c r="M64" s="140"/>
    </row>
    <row r="65" spans="2:13" ht="15">
      <c r="B65" s="142"/>
      <c r="C65" s="143"/>
      <c r="D65" s="140"/>
      <c r="E65" s="140"/>
      <c r="F65" s="140"/>
      <c r="G65" s="140"/>
      <c r="H65" s="140"/>
      <c r="I65" s="140"/>
      <c r="J65" s="140"/>
      <c r="K65" s="140"/>
      <c r="L65" s="140"/>
      <c r="M65" s="140"/>
    </row>
    <row r="66" spans="3:14" ht="16.5" customHeight="1">
      <c r="C66" s="162" t="s">
        <v>3</v>
      </c>
      <c r="D66" s="126">
        <f>COUNTIF(D2:D63,"PE")</f>
        <v>6</v>
      </c>
      <c r="E66" s="126">
        <f aca="true" t="shared" si="0" ref="E66:L66">COUNTIF(E2:E63,"PE")</f>
        <v>5</v>
      </c>
      <c r="F66" s="126">
        <f t="shared" si="0"/>
        <v>5</v>
      </c>
      <c r="G66" s="126">
        <f t="shared" si="0"/>
        <v>7</v>
      </c>
      <c r="H66" s="126">
        <f t="shared" si="0"/>
        <v>7</v>
      </c>
      <c r="I66" s="126">
        <f t="shared" si="0"/>
        <v>5</v>
      </c>
      <c r="J66" s="126">
        <f t="shared" si="0"/>
        <v>5</v>
      </c>
      <c r="K66" s="126">
        <f t="shared" si="0"/>
        <v>5</v>
      </c>
      <c r="L66" s="126">
        <f t="shared" si="0"/>
        <v>5</v>
      </c>
      <c r="M66" s="126">
        <f>SUM(D66:L66)</f>
        <v>50</v>
      </c>
      <c r="N66" s="161"/>
    </row>
    <row r="67" spans="3:14" ht="16.5" customHeight="1">
      <c r="C67" s="162" t="s">
        <v>121</v>
      </c>
      <c r="D67" s="126">
        <f>COUNTIF(D2:D64,"PE(S)")</f>
        <v>1</v>
      </c>
      <c r="E67" s="126">
        <f aca="true" t="shared" si="1" ref="E67:L67">COUNTIF(E2:E64,"PE(S)")</f>
        <v>1</v>
      </c>
      <c r="F67" s="126">
        <f t="shared" si="1"/>
        <v>1</v>
      </c>
      <c r="G67" s="126">
        <f t="shared" si="1"/>
        <v>0</v>
      </c>
      <c r="H67" s="126">
        <f t="shared" si="1"/>
        <v>0</v>
      </c>
      <c r="I67" s="126">
        <f t="shared" si="1"/>
        <v>1</v>
      </c>
      <c r="J67" s="126">
        <f t="shared" si="1"/>
        <v>1</v>
      </c>
      <c r="K67" s="126">
        <f t="shared" si="1"/>
        <v>1</v>
      </c>
      <c r="L67" s="126">
        <f t="shared" si="1"/>
        <v>1</v>
      </c>
      <c r="M67" s="126">
        <f>SUM(D67:L67)</f>
        <v>7</v>
      </c>
      <c r="N67" s="161"/>
    </row>
    <row r="68" spans="3:14" ht="15">
      <c r="C68" s="162" t="s">
        <v>2</v>
      </c>
      <c r="D68" s="126">
        <f>COUNTIF(D2:D63,"Art")</f>
        <v>6</v>
      </c>
      <c r="E68" s="126">
        <f aca="true" t="shared" si="2" ref="E68:L68">COUNTIF(E2:E63,"Art")</f>
        <v>6</v>
      </c>
      <c r="F68" s="126">
        <f t="shared" si="2"/>
        <v>6</v>
      </c>
      <c r="G68" s="126">
        <f t="shared" si="2"/>
        <v>6</v>
      </c>
      <c r="H68" s="126">
        <f t="shared" si="2"/>
        <v>5</v>
      </c>
      <c r="I68" s="126">
        <f t="shared" si="2"/>
        <v>6</v>
      </c>
      <c r="J68" s="126">
        <f t="shared" si="2"/>
        <v>7</v>
      </c>
      <c r="K68" s="126">
        <f t="shared" si="2"/>
        <v>5</v>
      </c>
      <c r="L68" s="126">
        <f t="shared" si="2"/>
        <v>5</v>
      </c>
      <c r="M68" s="126">
        <f aca="true" t="shared" si="3" ref="M68:M81">SUM(D68:L68)</f>
        <v>52</v>
      </c>
      <c r="N68" s="161"/>
    </row>
    <row r="69" spans="3:14" ht="15">
      <c r="C69" s="162" t="s">
        <v>103</v>
      </c>
      <c r="D69" s="126">
        <f>COUNTIF(D2:D64,"Art(S)")</f>
        <v>0</v>
      </c>
      <c r="E69" s="126">
        <f aca="true" t="shared" si="4" ref="E69:L69">COUNTIF(E2:E64,"Art(S)")</f>
        <v>0</v>
      </c>
      <c r="F69" s="126">
        <f t="shared" si="4"/>
        <v>0</v>
      </c>
      <c r="G69" s="126">
        <f t="shared" si="4"/>
        <v>1</v>
      </c>
      <c r="H69" s="126">
        <f t="shared" si="4"/>
        <v>1</v>
      </c>
      <c r="I69" s="126">
        <f t="shared" si="4"/>
        <v>0</v>
      </c>
      <c r="J69" s="126">
        <f t="shared" si="4"/>
        <v>0</v>
      </c>
      <c r="K69" s="126">
        <f t="shared" si="4"/>
        <v>2</v>
      </c>
      <c r="L69" s="126">
        <f t="shared" si="4"/>
        <v>1</v>
      </c>
      <c r="M69" s="126">
        <f t="shared" si="3"/>
        <v>5</v>
      </c>
      <c r="N69" s="161"/>
    </row>
    <row r="70" spans="3:14" ht="15">
      <c r="C70" s="127" t="s">
        <v>5</v>
      </c>
      <c r="D70" s="126">
        <f>COUNTIF(D2:D63,"Music")</f>
        <v>5</v>
      </c>
      <c r="E70" s="126">
        <f aca="true" t="shared" si="5" ref="E70:L70">COUNTIF(E2:E63,"Music")</f>
        <v>5</v>
      </c>
      <c r="F70" s="126">
        <f t="shared" si="5"/>
        <v>5</v>
      </c>
      <c r="G70" s="126">
        <f t="shared" si="5"/>
        <v>6</v>
      </c>
      <c r="H70" s="126">
        <f t="shared" si="5"/>
        <v>6</v>
      </c>
      <c r="I70" s="126">
        <f t="shared" si="5"/>
        <v>6</v>
      </c>
      <c r="J70" s="126">
        <f t="shared" si="5"/>
        <v>5</v>
      </c>
      <c r="K70" s="126">
        <f t="shared" si="5"/>
        <v>6</v>
      </c>
      <c r="L70" s="126">
        <f t="shared" si="5"/>
        <v>6</v>
      </c>
      <c r="M70" s="126">
        <f t="shared" si="3"/>
        <v>50</v>
      </c>
      <c r="N70" s="161"/>
    </row>
    <row r="71" spans="3:14" ht="15">
      <c r="C71" s="163" t="s">
        <v>104</v>
      </c>
      <c r="D71" s="126">
        <f>COUNTIF(D2:D64,"Music(S)")</f>
        <v>1</v>
      </c>
      <c r="E71" s="126">
        <f aca="true" t="shared" si="6" ref="E71:L71">COUNTIF(E2:E64,"Music(S)")</f>
        <v>1</v>
      </c>
      <c r="F71" s="126">
        <f t="shared" si="6"/>
        <v>1</v>
      </c>
      <c r="G71" s="126">
        <f t="shared" si="6"/>
        <v>0</v>
      </c>
      <c r="H71" s="126">
        <f t="shared" si="6"/>
        <v>0</v>
      </c>
      <c r="I71" s="126">
        <f t="shared" si="6"/>
        <v>1</v>
      </c>
      <c r="J71" s="126">
        <f t="shared" si="6"/>
        <v>1</v>
      </c>
      <c r="K71" s="126">
        <f t="shared" si="6"/>
        <v>1</v>
      </c>
      <c r="L71" s="126">
        <f t="shared" si="6"/>
        <v>1</v>
      </c>
      <c r="M71" s="126">
        <f t="shared" si="3"/>
        <v>7</v>
      </c>
      <c r="N71" s="161"/>
    </row>
    <row r="72" spans="3:14" ht="15">
      <c r="C72" s="126" t="s">
        <v>7</v>
      </c>
      <c r="D72" s="125">
        <f>COUNTIF(D2:D63,"Tech")</f>
        <v>0</v>
      </c>
      <c r="E72" s="125">
        <f aca="true" t="shared" si="7" ref="E72:L72">COUNTIF(E2:E63,"Tech")</f>
        <v>0</v>
      </c>
      <c r="F72" s="125">
        <f t="shared" si="7"/>
        <v>0</v>
      </c>
      <c r="G72" s="125">
        <f t="shared" si="7"/>
        <v>0</v>
      </c>
      <c r="H72" s="125">
        <f t="shared" si="7"/>
        <v>0</v>
      </c>
      <c r="I72" s="125">
        <f t="shared" si="7"/>
        <v>0</v>
      </c>
      <c r="J72" s="125">
        <f t="shared" si="7"/>
        <v>0</v>
      </c>
      <c r="K72" s="125">
        <f t="shared" si="7"/>
        <v>0</v>
      </c>
      <c r="L72" s="125">
        <f t="shared" si="7"/>
        <v>0</v>
      </c>
      <c r="M72" s="125">
        <f t="shared" si="3"/>
        <v>0</v>
      </c>
      <c r="N72" s="161"/>
    </row>
    <row r="73" spans="3:14" ht="15">
      <c r="C73" s="166" t="s">
        <v>111</v>
      </c>
      <c r="D73" s="125">
        <f>COUNTIF(D1:D64,"Tech(S)")</f>
        <v>0</v>
      </c>
      <c r="E73" s="125">
        <f aca="true" t="shared" si="8" ref="E73:L73">COUNTIF(E1:E64,"Tech(S)")</f>
        <v>0</v>
      </c>
      <c r="F73" s="125">
        <f t="shared" si="8"/>
        <v>0</v>
      </c>
      <c r="G73" s="125">
        <f t="shared" si="8"/>
        <v>0</v>
      </c>
      <c r="H73" s="125">
        <f t="shared" si="8"/>
        <v>0</v>
      </c>
      <c r="I73" s="125">
        <f t="shared" si="8"/>
        <v>0</v>
      </c>
      <c r="J73" s="125">
        <f t="shared" si="8"/>
        <v>0</v>
      </c>
      <c r="K73" s="125">
        <f t="shared" si="8"/>
        <v>0</v>
      </c>
      <c r="L73" s="125">
        <f t="shared" si="8"/>
        <v>0</v>
      </c>
      <c r="M73" s="125">
        <f t="shared" si="3"/>
        <v>0</v>
      </c>
      <c r="N73" s="161"/>
    </row>
    <row r="74" spans="3:14" ht="15">
      <c r="C74" s="136" t="s">
        <v>8</v>
      </c>
      <c r="D74" s="125">
        <f>COUNTIF(D2:D63,"Science")</f>
        <v>5</v>
      </c>
      <c r="E74" s="125">
        <f aca="true" t="shared" si="9" ref="E74:L74">COUNTIF(E2:E63,"Science")</f>
        <v>5</v>
      </c>
      <c r="F74" s="125">
        <f t="shared" si="9"/>
        <v>6</v>
      </c>
      <c r="G74" s="125">
        <f t="shared" si="9"/>
        <v>6</v>
      </c>
      <c r="H74" s="125">
        <f t="shared" si="9"/>
        <v>6</v>
      </c>
      <c r="I74" s="125">
        <f t="shared" si="9"/>
        <v>7</v>
      </c>
      <c r="J74" s="125">
        <f t="shared" si="9"/>
        <v>7</v>
      </c>
      <c r="K74" s="125">
        <f t="shared" si="9"/>
        <v>6</v>
      </c>
      <c r="L74" s="125">
        <f t="shared" si="9"/>
        <v>5</v>
      </c>
      <c r="M74" s="125">
        <f t="shared" si="3"/>
        <v>53</v>
      </c>
      <c r="N74" s="161"/>
    </row>
    <row r="75" spans="3:14" ht="15">
      <c r="C75" s="164" t="s">
        <v>105</v>
      </c>
      <c r="D75" s="125">
        <f>COUNTIF(D2:D64,"Science(S)")</f>
        <v>1</v>
      </c>
      <c r="E75" s="125">
        <f aca="true" t="shared" si="10" ref="E75:L75">COUNTIF(E2:E64,"Science(S)")</f>
        <v>1</v>
      </c>
      <c r="F75" s="125">
        <f t="shared" si="10"/>
        <v>1</v>
      </c>
      <c r="G75" s="125">
        <f t="shared" si="10"/>
        <v>0</v>
      </c>
      <c r="H75" s="125">
        <f t="shared" si="10"/>
        <v>0</v>
      </c>
      <c r="I75" s="125">
        <f t="shared" si="10"/>
        <v>0</v>
      </c>
      <c r="J75" s="125">
        <f t="shared" si="10"/>
        <v>0</v>
      </c>
      <c r="K75" s="125">
        <f t="shared" si="10"/>
        <v>0</v>
      </c>
      <c r="L75" s="125">
        <f t="shared" si="10"/>
        <v>1</v>
      </c>
      <c r="M75" s="125">
        <f t="shared" si="3"/>
        <v>4</v>
      </c>
      <c r="N75" s="161"/>
    </row>
    <row r="76" spans="3:14" ht="16.5" customHeight="1">
      <c r="C76" s="128" t="s">
        <v>63</v>
      </c>
      <c r="D76" s="125">
        <f>COUNTIF(D2:D63,"Readers")</f>
        <v>6</v>
      </c>
      <c r="E76" s="125">
        <f aca="true" t="shared" si="11" ref="E76:L76">COUNTIF(E2:E63,"Readers")</f>
        <v>6</v>
      </c>
      <c r="F76" s="125">
        <f t="shared" si="11"/>
        <v>6</v>
      </c>
      <c r="G76" s="125">
        <f t="shared" si="11"/>
        <v>6</v>
      </c>
      <c r="H76" s="125">
        <f t="shared" si="11"/>
        <v>8</v>
      </c>
      <c r="I76" s="125">
        <f t="shared" si="11"/>
        <v>7</v>
      </c>
      <c r="J76" s="125">
        <f t="shared" si="11"/>
        <v>6</v>
      </c>
      <c r="K76" s="125">
        <f t="shared" si="11"/>
        <v>6</v>
      </c>
      <c r="L76" s="125">
        <f t="shared" si="11"/>
        <v>6</v>
      </c>
      <c r="M76" s="125">
        <f t="shared" si="3"/>
        <v>57</v>
      </c>
      <c r="N76" s="161"/>
    </row>
    <row r="77" spans="3:14" ht="16.5" customHeight="1">
      <c r="C77" s="165" t="s">
        <v>106</v>
      </c>
      <c r="D77" s="125">
        <f>COUNTIF(D2:D64,"Readers(S)")</f>
        <v>0</v>
      </c>
      <c r="E77" s="125">
        <f aca="true" t="shared" si="12" ref="E77:L77">COUNTIF(E2:E64,"Readers(S)")</f>
        <v>0</v>
      </c>
      <c r="F77" s="125">
        <f t="shared" si="12"/>
        <v>0</v>
      </c>
      <c r="G77" s="125">
        <f t="shared" si="12"/>
        <v>0</v>
      </c>
      <c r="H77" s="125">
        <f t="shared" si="12"/>
        <v>0</v>
      </c>
      <c r="I77" s="125">
        <f t="shared" si="12"/>
        <v>0</v>
      </c>
      <c r="J77" s="125">
        <f t="shared" si="12"/>
        <v>0</v>
      </c>
      <c r="K77" s="125">
        <f t="shared" si="12"/>
        <v>0</v>
      </c>
      <c r="L77" s="125">
        <f t="shared" si="12"/>
        <v>0</v>
      </c>
      <c r="M77" s="125">
        <f t="shared" si="3"/>
        <v>0</v>
      </c>
      <c r="N77" s="161"/>
    </row>
    <row r="78" spans="3:14" ht="16.5" customHeight="1">
      <c r="C78" s="182" t="s">
        <v>4</v>
      </c>
      <c r="D78" s="125">
        <f aca="true" t="shared" si="13" ref="D78:L78">COUNTIF(D2:D63,"Media")</f>
        <v>4</v>
      </c>
      <c r="E78" s="125">
        <f t="shared" si="13"/>
        <v>5</v>
      </c>
      <c r="F78" s="125">
        <f t="shared" si="13"/>
        <v>6</v>
      </c>
      <c r="G78" s="125">
        <f t="shared" si="13"/>
        <v>8</v>
      </c>
      <c r="H78" s="125">
        <f t="shared" si="13"/>
        <v>7</v>
      </c>
      <c r="I78" s="125">
        <f t="shared" si="13"/>
        <v>5</v>
      </c>
      <c r="J78" s="125">
        <f t="shared" si="13"/>
        <v>5</v>
      </c>
      <c r="K78" s="125">
        <f t="shared" si="13"/>
        <v>5</v>
      </c>
      <c r="L78" s="125">
        <f t="shared" si="13"/>
        <v>5</v>
      </c>
      <c r="M78" s="125">
        <f t="shared" si="3"/>
        <v>50</v>
      </c>
      <c r="N78" s="161"/>
    </row>
    <row r="79" spans="3:14" ht="16.5" customHeight="1">
      <c r="C79" s="136" t="s">
        <v>107</v>
      </c>
      <c r="D79" s="125">
        <f aca="true" t="shared" si="14" ref="D79:L79">COUNTIF(D2:D64,"Media(S)")</f>
        <v>1</v>
      </c>
      <c r="E79" s="125">
        <f t="shared" si="14"/>
        <v>1</v>
      </c>
      <c r="F79" s="125">
        <f t="shared" si="14"/>
        <v>1</v>
      </c>
      <c r="G79" s="125">
        <f t="shared" si="14"/>
        <v>0</v>
      </c>
      <c r="H79" s="125">
        <f t="shared" si="14"/>
        <v>0</v>
      </c>
      <c r="I79" s="125">
        <f t="shared" si="14"/>
        <v>1</v>
      </c>
      <c r="J79" s="125">
        <f t="shared" si="14"/>
        <v>1</v>
      </c>
      <c r="K79" s="125">
        <f t="shared" si="14"/>
        <v>1</v>
      </c>
      <c r="L79" s="125">
        <f t="shared" si="14"/>
        <v>1</v>
      </c>
      <c r="M79" s="125">
        <f t="shared" si="3"/>
        <v>7</v>
      </c>
      <c r="N79" s="161"/>
    </row>
    <row r="80" spans="3:14" ht="16.5" customHeight="1">
      <c r="C80" s="126" t="s">
        <v>110</v>
      </c>
      <c r="D80" s="126">
        <f>COUNTIF(D2:D63,"Char.Ed.")</f>
        <v>2</v>
      </c>
      <c r="E80" s="126">
        <f aca="true" t="shared" si="15" ref="E80:L80">COUNTIF(E2:E63,"Char.Ed.")</f>
        <v>2</v>
      </c>
      <c r="F80" s="126">
        <f t="shared" si="15"/>
        <v>2</v>
      </c>
      <c r="G80" s="126">
        <f t="shared" si="15"/>
        <v>2</v>
      </c>
      <c r="H80" s="126">
        <f t="shared" si="15"/>
        <v>2</v>
      </c>
      <c r="I80" s="126">
        <f t="shared" si="15"/>
        <v>2</v>
      </c>
      <c r="J80" s="126">
        <f t="shared" si="15"/>
        <v>3</v>
      </c>
      <c r="K80" s="126">
        <f t="shared" si="15"/>
        <v>0</v>
      </c>
      <c r="L80" s="126">
        <f t="shared" si="15"/>
        <v>0</v>
      </c>
      <c r="M80" s="126">
        <f t="shared" si="3"/>
        <v>15</v>
      </c>
      <c r="N80" s="161"/>
    </row>
    <row r="81" spans="3:14" ht="16.5" customHeight="1">
      <c r="C81" s="126" t="s">
        <v>146</v>
      </c>
      <c r="D81" s="125">
        <f>COUNTIF(D2:D63,"Reyes")</f>
        <v>5</v>
      </c>
      <c r="E81" s="125">
        <f aca="true" t="shared" si="16" ref="E81:L81">COUNTIF(E2:E63,"Reyes")</f>
        <v>5</v>
      </c>
      <c r="F81" s="125">
        <f t="shared" si="16"/>
        <v>3</v>
      </c>
      <c r="G81" s="125">
        <f t="shared" si="16"/>
        <v>1</v>
      </c>
      <c r="H81" s="125">
        <f t="shared" si="16"/>
        <v>1</v>
      </c>
      <c r="I81" s="125">
        <f t="shared" si="16"/>
        <v>2</v>
      </c>
      <c r="J81" s="125">
        <f t="shared" si="16"/>
        <v>2</v>
      </c>
      <c r="K81" s="125">
        <f t="shared" si="16"/>
        <v>4</v>
      </c>
      <c r="L81" s="125">
        <f t="shared" si="16"/>
        <v>5</v>
      </c>
      <c r="M81" s="125">
        <f t="shared" si="3"/>
        <v>28</v>
      </c>
      <c r="N81" s="161"/>
    </row>
    <row r="82" spans="3:14" ht="15" customHeight="1">
      <c r="C82" s="126" t="s">
        <v>74</v>
      </c>
      <c r="D82" s="124">
        <f aca="true" t="shared" si="17" ref="D82:L82">SUM(D66:D81)</f>
        <v>43</v>
      </c>
      <c r="E82" s="124">
        <f t="shared" si="17"/>
        <v>43</v>
      </c>
      <c r="F82" s="124">
        <f t="shared" si="17"/>
        <v>43</v>
      </c>
      <c r="G82" s="124">
        <f t="shared" si="17"/>
        <v>43</v>
      </c>
      <c r="H82" s="124">
        <f t="shared" si="17"/>
        <v>43</v>
      </c>
      <c r="I82" s="124">
        <f t="shared" si="17"/>
        <v>43</v>
      </c>
      <c r="J82" s="124">
        <f t="shared" si="17"/>
        <v>43</v>
      </c>
      <c r="K82" s="124">
        <f t="shared" si="17"/>
        <v>42</v>
      </c>
      <c r="L82" s="124">
        <f t="shared" si="17"/>
        <v>42</v>
      </c>
      <c r="M82" s="126"/>
      <c r="N82" s="161"/>
    </row>
    <row r="83" spans="3:14" ht="15" customHeight="1">
      <c r="C83" s="15"/>
      <c r="D83" s="124">
        <v>43</v>
      </c>
      <c r="E83" s="124">
        <v>43</v>
      </c>
      <c r="F83" s="124">
        <v>43</v>
      </c>
      <c r="G83" s="124">
        <v>43</v>
      </c>
      <c r="H83" s="124">
        <v>43</v>
      </c>
      <c r="I83" s="124">
        <v>43</v>
      </c>
      <c r="J83" s="124">
        <v>43</v>
      </c>
      <c r="K83" s="124">
        <v>42</v>
      </c>
      <c r="L83" s="124">
        <v>42</v>
      </c>
      <c r="M83" s="124"/>
      <c r="N83" s="161"/>
    </row>
    <row r="84" ht="15" customHeight="1"/>
  </sheetData>
  <sheetProtection/>
  <mergeCells count="3">
    <mergeCell ref="D31:L31"/>
    <mergeCell ref="D42:L42"/>
    <mergeCell ref="D61:L61"/>
  </mergeCells>
  <printOptions/>
  <pageMargins left="0.31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
2017-2018 - Third Q1&amp;R&amp;"Arial,Regular"&amp;10 Third 1:15-1:55
Fourth 2:05-2:45
Fifth 2:55-3:35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84"/>
  <sheetViews>
    <sheetView view="pageLayout" workbookViewId="0" topLeftCell="A1">
      <selection activeCell="F37" sqref="F37"/>
    </sheetView>
  </sheetViews>
  <sheetFormatPr defaultColWidth="8.8515625" defaultRowHeight="15"/>
  <cols>
    <col min="1" max="1" width="3.8515625" style="0" customWidth="1"/>
    <col min="2" max="2" width="8.140625" style="0" customWidth="1"/>
    <col min="3" max="3" width="5.8515625" style="0" customWidth="1"/>
    <col min="4" max="4" width="9.00390625" style="244" customWidth="1"/>
    <col min="5" max="10" width="9.00390625" style="0" customWidth="1"/>
    <col min="11" max="11" width="17.140625" style="0" customWidth="1"/>
  </cols>
  <sheetData>
    <row r="1" spans="2:11" s="103" customFormat="1" ht="72.75" customHeight="1">
      <c r="B1" s="101" t="s">
        <v>0</v>
      </c>
      <c r="C1" s="101" t="s">
        <v>12</v>
      </c>
      <c r="D1" s="198" t="s">
        <v>157</v>
      </c>
      <c r="E1" s="194" t="s">
        <v>69</v>
      </c>
      <c r="F1" s="194" t="s">
        <v>112</v>
      </c>
      <c r="G1" s="160" t="s">
        <v>70</v>
      </c>
      <c r="H1" s="159" t="s">
        <v>97</v>
      </c>
      <c r="I1" s="195" t="s">
        <v>98</v>
      </c>
      <c r="J1" s="159" t="s">
        <v>72</v>
      </c>
      <c r="K1" s="102" t="s">
        <v>62</v>
      </c>
    </row>
    <row r="2" spans="2:11" ht="15" hidden="1">
      <c r="B2" s="17">
        <v>42926</v>
      </c>
      <c r="C2" s="137" t="s">
        <v>1</v>
      </c>
      <c r="D2" s="245"/>
      <c r="E2" s="48" t="s">
        <v>3</v>
      </c>
      <c r="F2" s="48" t="s">
        <v>2</v>
      </c>
      <c r="G2" s="48" t="s">
        <v>4</v>
      </c>
      <c r="H2" s="48" t="s">
        <v>5</v>
      </c>
      <c r="I2" s="106"/>
      <c r="J2" s="106"/>
      <c r="K2" s="54" t="s">
        <v>128</v>
      </c>
    </row>
    <row r="3" spans="2:11" ht="15" hidden="1">
      <c r="B3" s="17">
        <v>42927</v>
      </c>
      <c r="C3" s="137" t="s">
        <v>9</v>
      </c>
      <c r="D3" s="245"/>
      <c r="E3" s="48" t="s">
        <v>63</v>
      </c>
      <c r="F3" s="48" t="s">
        <v>3</v>
      </c>
      <c r="G3" s="48" t="s">
        <v>2</v>
      </c>
      <c r="H3" s="113" t="s">
        <v>4</v>
      </c>
      <c r="I3" s="129"/>
      <c r="J3" s="129"/>
      <c r="K3" s="54">
        <v>4</v>
      </c>
    </row>
    <row r="4" spans="2:11" ht="15" hidden="1">
      <c r="B4" s="17">
        <v>42928</v>
      </c>
      <c r="C4" s="137" t="s">
        <v>11</v>
      </c>
      <c r="D4" s="245"/>
      <c r="E4" s="113" t="s">
        <v>8</v>
      </c>
      <c r="F4" s="113" t="s">
        <v>63</v>
      </c>
      <c r="G4" s="48" t="s">
        <v>3</v>
      </c>
      <c r="H4" s="48" t="s">
        <v>2</v>
      </c>
      <c r="I4" s="106"/>
      <c r="J4" s="106"/>
      <c r="K4" s="54">
        <v>4</v>
      </c>
    </row>
    <row r="5" spans="2:11" ht="15" hidden="1">
      <c r="B5" s="17">
        <v>42929</v>
      </c>
      <c r="C5" s="137" t="s">
        <v>13</v>
      </c>
      <c r="D5" s="245"/>
      <c r="E5" s="113" t="s">
        <v>5</v>
      </c>
      <c r="F5" s="113" t="s">
        <v>8</v>
      </c>
      <c r="G5" s="48" t="s">
        <v>63</v>
      </c>
      <c r="H5" s="48" t="s">
        <v>3</v>
      </c>
      <c r="I5" s="106"/>
      <c r="J5" s="106"/>
      <c r="K5" s="54">
        <v>4</v>
      </c>
    </row>
    <row r="6" spans="2:11" ht="15.75" hidden="1" thickBot="1">
      <c r="B6" s="53">
        <v>42930</v>
      </c>
      <c r="C6" s="11" t="s">
        <v>10</v>
      </c>
      <c r="D6" s="246"/>
      <c r="E6" s="49" t="s">
        <v>4</v>
      </c>
      <c r="F6" s="49" t="s">
        <v>5</v>
      </c>
      <c r="G6" s="49" t="s">
        <v>8</v>
      </c>
      <c r="H6" s="49" t="s">
        <v>63</v>
      </c>
      <c r="I6" s="107"/>
      <c r="J6" s="107"/>
      <c r="K6" s="50">
        <v>4</v>
      </c>
    </row>
    <row r="7" spans="2:11" ht="15" hidden="1">
      <c r="B7" s="52">
        <v>42933</v>
      </c>
      <c r="C7" s="36" t="s">
        <v>1</v>
      </c>
      <c r="D7" s="247"/>
      <c r="E7" s="48" t="s">
        <v>2</v>
      </c>
      <c r="F7" s="104" t="s">
        <v>4</v>
      </c>
      <c r="G7" s="104" t="s">
        <v>5</v>
      </c>
      <c r="H7" s="113" t="s">
        <v>8</v>
      </c>
      <c r="I7" s="108"/>
      <c r="J7" s="108"/>
      <c r="K7" s="100" t="s">
        <v>125</v>
      </c>
    </row>
    <row r="8" spans="2:11" ht="15" hidden="1">
      <c r="B8" s="52">
        <v>42934</v>
      </c>
      <c r="C8" s="37" t="s">
        <v>9</v>
      </c>
      <c r="D8" s="248"/>
      <c r="E8" s="48" t="s">
        <v>3</v>
      </c>
      <c r="F8" s="48" t="s">
        <v>2</v>
      </c>
      <c r="G8" s="48" t="s">
        <v>4</v>
      </c>
      <c r="H8" s="113" t="s">
        <v>5</v>
      </c>
      <c r="I8" s="106"/>
      <c r="J8" s="106"/>
      <c r="K8" s="100" t="s">
        <v>125</v>
      </c>
    </row>
    <row r="9" spans="2:11" ht="15" hidden="1">
      <c r="B9" s="52">
        <v>42935</v>
      </c>
      <c r="C9" s="37" t="s">
        <v>11</v>
      </c>
      <c r="D9" s="248"/>
      <c r="E9" s="48" t="s">
        <v>63</v>
      </c>
      <c r="F9" s="48" t="s">
        <v>3</v>
      </c>
      <c r="G9" s="48" t="s">
        <v>2</v>
      </c>
      <c r="H9" s="48" t="s">
        <v>4</v>
      </c>
      <c r="I9" s="106"/>
      <c r="J9" s="106"/>
      <c r="K9" s="100" t="s">
        <v>125</v>
      </c>
    </row>
    <row r="10" spans="2:11" ht="15" hidden="1">
      <c r="B10" s="52">
        <v>42936</v>
      </c>
      <c r="C10" s="38" t="s">
        <v>13</v>
      </c>
      <c r="D10" s="245"/>
      <c r="E10" s="48" t="s">
        <v>8</v>
      </c>
      <c r="F10" s="113" t="s">
        <v>63</v>
      </c>
      <c r="G10" s="48" t="s">
        <v>3</v>
      </c>
      <c r="H10" s="48" t="s">
        <v>2</v>
      </c>
      <c r="I10" s="108"/>
      <c r="J10" s="108"/>
      <c r="K10" s="100" t="s">
        <v>125</v>
      </c>
    </row>
    <row r="11" spans="2:11" ht="15.75" hidden="1" thickBot="1">
      <c r="B11" s="53">
        <v>42937</v>
      </c>
      <c r="C11" s="39" t="s">
        <v>10</v>
      </c>
      <c r="D11" s="246"/>
      <c r="E11" s="49" t="s">
        <v>5</v>
      </c>
      <c r="F11" s="49" t="s">
        <v>8</v>
      </c>
      <c r="G11" s="49" t="s">
        <v>63</v>
      </c>
      <c r="H11" s="49" t="s">
        <v>3</v>
      </c>
      <c r="I11" s="107"/>
      <c r="J11" s="107"/>
      <c r="K11" s="69" t="s">
        <v>125</v>
      </c>
    </row>
    <row r="12" spans="2:11" ht="15" hidden="1">
      <c r="B12" s="63">
        <v>42940</v>
      </c>
      <c r="C12" s="16" t="s">
        <v>1</v>
      </c>
      <c r="D12" s="247"/>
      <c r="E12" s="48" t="s">
        <v>4</v>
      </c>
      <c r="F12" s="104" t="s">
        <v>5</v>
      </c>
      <c r="G12" s="48" t="s">
        <v>8</v>
      </c>
      <c r="H12" s="104" t="s">
        <v>63</v>
      </c>
      <c r="I12" s="108"/>
      <c r="J12" s="108"/>
      <c r="K12" s="135">
        <v>4</v>
      </c>
    </row>
    <row r="13" spans="2:11" ht="15" hidden="1">
      <c r="B13" s="63">
        <v>42941</v>
      </c>
      <c r="C13" s="9" t="s">
        <v>9</v>
      </c>
      <c r="D13" s="247"/>
      <c r="E13" s="104" t="s">
        <v>2</v>
      </c>
      <c r="F13" s="48" t="s">
        <v>4</v>
      </c>
      <c r="G13" s="113" t="s">
        <v>5</v>
      </c>
      <c r="H13" s="48" t="s">
        <v>8</v>
      </c>
      <c r="I13" s="106"/>
      <c r="J13" s="106"/>
      <c r="K13" s="68">
        <v>4</v>
      </c>
    </row>
    <row r="14" spans="2:11" ht="15" hidden="1">
      <c r="B14" s="63">
        <v>42942</v>
      </c>
      <c r="C14" s="9" t="s">
        <v>11</v>
      </c>
      <c r="D14" s="248"/>
      <c r="E14" s="48" t="s">
        <v>3</v>
      </c>
      <c r="F14" s="48" t="s">
        <v>2</v>
      </c>
      <c r="G14" s="48" t="s">
        <v>4</v>
      </c>
      <c r="H14" s="113" t="s">
        <v>5</v>
      </c>
      <c r="I14" s="129"/>
      <c r="J14" s="129"/>
      <c r="K14" s="68">
        <v>4</v>
      </c>
    </row>
    <row r="15" spans="2:16" ht="15" hidden="1">
      <c r="B15" s="63">
        <v>42943</v>
      </c>
      <c r="C15" s="10" t="s">
        <v>13</v>
      </c>
      <c r="D15" s="245"/>
      <c r="E15" s="216" t="s">
        <v>5</v>
      </c>
      <c r="F15" s="216" t="s">
        <v>8</v>
      </c>
      <c r="G15" s="216" t="s">
        <v>63</v>
      </c>
      <c r="H15" s="216" t="s">
        <v>3</v>
      </c>
      <c r="I15" s="106"/>
      <c r="J15" s="106"/>
      <c r="K15" s="68">
        <v>4</v>
      </c>
      <c r="P15" s="149"/>
    </row>
    <row r="16" spans="2:16" ht="15.75" hidden="1" thickBot="1">
      <c r="B16" s="64">
        <v>42944</v>
      </c>
      <c r="C16" s="138" t="s">
        <v>10</v>
      </c>
      <c r="D16" s="249"/>
      <c r="E16" s="49" t="s">
        <v>63</v>
      </c>
      <c r="F16" s="49" t="s">
        <v>3</v>
      </c>
      <c r="G16" s="49" t="s">
        <v>2</v>
      </c>
      <c r="H16" s="49" t="s">
        <v>4</v>
      </c>
      <c r="I16" s="107"/>
      <c r="J16" s="107"/>
      <c r="K16" s="69">
        <v>4</v>
      </c>
      <c r="P16" s="149"/>
    </row>
    <row r="17" spans="2:16" ht="15" hidden="1">
      <c r="B17" s="52">
        <v>42947</v>
      </c>
      <c r="C17" s="36" t="s">
        <v>1</v>
      </c>
      <c r="D17" s="209" t="s">
        <v>5</v>
      </c>
      <c r="E17" s="48" t="s">
        <v>8</v>
      </c>
      <c r="F17" s="48" t="s">
        <v>63</v>
      </c>
      <c r="G17" s="104" t="s">
        <v>3</v>
      </c>
      <c r="H17" s="55"/>
      <c r="I17" s="104" t="s">
        <v>2</v>
      </c>
      <c r="J17" s="104" t="s">
        <v>4</v>
      </c>
      <c r="K17" s="135" t="s">
        <v>99</v>
      </c>
      <c r="P17" s="149"/>
    </row>
    <row r="18" spans="2:16" ht="15" hidden="1">
      <c r="B18" s="52">
        <v>42948</v>
      </c>
      <c r="C18" s="37" t="s">
        <v>9</v>
      </c>
      <c r="D18" s="210" t="s">
        <v>4</v>
      </c>
      <c r="E18" s="48" t="s">
        <v>5</v>
      </c>
      <c r="F18" s="48" t="s">
        <v>8</v>
      </c>
      <c r="G18" s="48" t="s">
        <v>63</v>
      </c>
      <c r="H18" s="134"/>
      <c r="I18" s="48" t="s">
        <v>3</v>
      </c>
      <c r="J18" s="48" t="s">
        <v>2</v>
      </c>
      <c r="K18" s="135" t="s">
        <v>99</v>
      </c>
      <c r="P18" s="149"/>
    </row>
    <row r="19" spans="2:11" ht="15" hidden="1">
      <c r="B19" s="52">
        <v>42949</v>
      </c>
      <c r="C19" s="37" t="s">
        <v>11</v>
      </c>
      <c r="D19" s="211" t="s">
        <v>2</v>
      </c>
      <c r="E19" s="113" t="s">
        <v>4</v>
      </c>
      <c r="F19" s="48" t="s">
        <v>5</v>
      </c>
      <c r="G19" s="48" t="s">
        <v>8</v>
      </c>
      <c r="H19" s="55"/>
      <c r="I19" s="48" t="s">
        <v>63</v>
      </c>
      <c r="J19" s="48" t="s">
        <v>3</v>
      </c>
      <c r="K19" s="135" t="s">
        <v>99</v>
      </c>
    </row>
    <row r="20" spans="2:11" ht="15" hidden="1">
      <c r="B20" s="52">
        <v>42950</v>
      </c>
      <c r="C20" s="38" t="s">
        <v>13</v>
      </c>
      <c r="D20" s="211" t="s">
        <v>3</v>
      </c>
      <c r="E20" s="48" t="s">
        <v>2</v>
      </c>
      <c r="F20" s="113" t="s">
        <v>4</v>
      </c>
      <c r="G20" s="48" t="s">
        <v>5</v>
      </c>
      <c r="H20" s="55"/>
      <c r="I20" s="48" t="s">
        <v>8</v>
      </c>
      <c r="J20" s="48" t="s">
        <v>63</v>
      </c>
      <c r="K20" s="68" t="s">
        <v>99</v>
      </c>
    </row>
    <row r="21" spans="2:11" ht="15.75" hidden="1" thickBot="1">
      <c r="B21" s="53">
        <v>42951</v>
      </c>
      <c r="C21" s="39" t="s">
        <v>10</v>
      </c>
      <c r="D21" s="212" t="s">
        <v>63</v>
      </c>
      <c r="E21" s="49" t="s">
        <v>3</v>
      </c>
      <c r="F21" s="49" t="s">
        <v>2</v>
      </c>
      <c r="G21" s="49" t="s">
        <v>4</v>
      </c>
      <c r="H21" s="56"/>
      <c r="I21" s="49" t="s">
        <v>5</v>
      </c>
      <c r="J21" s="49" t="s">
        <v>8</v>
      </c>
      <c r="K21" s="69" t="s">
        <v>130</v>
      </c>
    </row>
    <row r="22" spans="2:11" ht="15" hidden="1">
      <c r="B22" s="52">
        <v>42954</v>
      </c>
      <c r="C22" s="16" t="s">
        <v>1</v>
      </c>
      <c r="D22" s="213" t="s">
        <v>8</v>
      </c>
      <c r="E22" s="113" t="s">
        <v>63</v>
      </c>
      <c r="F22" s="113" t="s">
        <v>3</v>
      </c>
      <c r="G22" s="48" t="s">
        <v>2</v>
      </c>
      <c r="H22" s="109"/>
      <c r="I22" s="104" t="s">
        <v>4</v>
      </c>
      <c r="J22" s="104" t="s">
        <v>5</v>
      </c>
      <c r="K22" s="135" t="s">
        <v>133</v>
      </c>
    </row>
    <row r="23" spans="2:11" ht="15" hidden="1">
      <c r="B23" s="52">
        <v>42955</v>
      </c>
      <c r="C23" s="9" t="s">
        <v>9</v>
      </c>
      <c r="D23" s="211" t="s">
        <v>5</v>
      </c>
      <c r="E23" s="113" t="s">
        <v>8</v>
      </c>
      <c r="F23" s="48" t="s">
        <v>63</v>
      </c>
      <c r="G23" s="48" t="s">
        <v>3</v>
      </c>
      <c r="H23" s="55"/>
      <c r="I23" s="48" t="s">
        <v>103</v>
      </c>
      <c r="J23" s="48" t="s">
        <v>4</v>
      </c>
      <c r="K23" s="68" t="s">
        <v>137</v>
      </c>
    </row>
    <row r="24" spans="2:11" ht="15" hidden="1">
      <c r="B24" s="52">
        <v>42956</v>
      </c>
      <c r="C24" s="9" t="s">
        <v>11</v>
      </c>
      <c r="D24" s="210" t="s">
        <v>4</v>
      </c>
      <c r="E24" s="48" t="s">
        <v>5</v>
      </c>
      <c r="F24" s="113" t="s">
        <v>8</v>
      </c>
      <c r="G24" s="113" t="s">
        <v>63</v>
      </c>
      <c r="H24" s="55"/>
      <c r="I24" s="48" t="s">
        <v>3</v>
      </c>
      <c r="J24" s="48" t="s">
        <v>103</v>
      </c>
      <c r="K24" s="68" t="s">
        <v>137</v>
      </c>
    </row>
    <row r="25" spans="2:11" ht="15" hidden="1">
      <c r="B25" s="52">
        <v>42957</v>
      </c>
      <c r="C25" s="10" t="s">
        <v>13</v>
      </c>
      <c r="D25" s="211" t="s">
        <v>103</v>
      </c>
      <c r="E25" s="48" t="s">
        <v>4</v>
      </c>
      <c r="F25" s="48" t="s">
        <v>5</v>
      </c>
      <c r="G25" s="113" t="s">
        <v>8</v>
      </c>
      <c r="H25" s="55"/>
      <c r="I25" s="48" t="s">
        <v>63</v>
      </c>
      <c r="J25" s="48" t="s">
        <v>3</v>
      </c>
      <c r="K25" s="68" t="s">
        <v>137</v>
      </c>
    </row>
    <row r="26" spans="2:11" ht="15.75" hidden="1" thickBot="1">
      <c r="B26" s="53">
        <v>42958</v>
      </c>
      <c r="C26" s="11" t="s">
        <v>10</v>
      </c>
      <c r="D26" s="212" t="s">
        <v>3</v>
      </c>
      <c r="E26" s="49" t="s">
        <v>103</v>
      </c>
      <c r="F26" s="49" t="s">
        <v>4</v>
      </c>
      <c r="G26" s="49" t="s">
        <v>5</v>
      </c>
      <c r="H26" s="56"/>
      <c r="I26" s="49" t="s">
        <v>8</v>
      </c>
      <c r="J26" s="49" t="s">
        <v>63</v>
      </c>
      <c r="K26" s="69" t="s">
        <v>137</v>
      </c>
    </row>
    <row r="27" spans="2:11" ht="15">
      <c r="B27" s="52">
        <v>42961</v>
      </c>
      <c r="C27" s="36" t="s">
        <v>1</v>
      </c>
      <c r="D27" s="271" t="s">
        <v>63</v>
      </c>
      <c r="E27" s="48" t="s">
        <v>3</v>
      </c>
      <c r="F27" s="48" t="s">
        <v>2</v>
      </c>
      <c r="G27" s="48" t="s">
        <v>4</v>
      </c>
      <c r="H27" s="109"/>
      <c r="I27" s="104" t="s">
        <v>5</v>
      </c>
      <c r="J27" s="104" t="s">
        <v>105</v>
      </c>
      <c r="K27" s="135" t="s">
        <v>129</v>
      </c>
    </row>
    <row r="28" spans="2:11" ht="15">
      <c r="B28" s="52">
        <v>42962</v>
      </c>
      <c r="C28" s="37" t="s">
        <v>9</v>
      </c>
      <c r="D28" s="211" t="s">
        <v>105</v>
      </c>
      <c r="E28" s="257" t="s">
        <v>63</v>
      </c>
      <c r="F28" s="48" t="s">
        <v>3</v>
      </c>
      <c r="G28" s="48" t="s">
        <v>2</v>
      </c>
      <c r="H28" s="55"/>
      <c r="I28" s="48" t="s">
        <v>4</v>
      </c>
      <c r="J28" s="48" t="s">
        <v>5</v>
      </c>
      <c r="K28" s="68" t="s">
        <v>129</v>
      </c>
    </row>
    <row r="29" spans="2:11" ht="14.25" customHeight="1">
      <c r="B29" s="52">
        <v>42963</v>
      </c>
      <c r="C29" s="37" t="s">
        <v>11</v>
      </c>
      <c r="D29" s="210" t="s">
        <v>5</v>
      </c>
      <c r="E29" s="48" t="s">
        <v>105</v>
      </c>
      <c r="F29" s="257" t="s">
        <v>63</v>
      </c>
      <c r="G29" s="48" t="s">
        <v>3</v>
      </c>
      <c r="H29" s="55"/>
      <c r="I29" s="48" t="s">
        <v>2</v>
      </c>
      <c r="J29" s="48" t="s">
        <v>4</v>
      </c>
      <c r="K29" s="68" t="s">
        <v>129</v>
      </c>
    </row>
    <row r="30" spans="2:11" ht="15">
      <c r="B30" s="52">
        <v>42964</v>
      </c>
      <c r="C30" s="38" t="s">
        <v>13</v>
      </c>
      <c r="D30" s="211" t="s">
        <v>4</v>
      </c>
      <c r="E30" s="48" t="s">
        <v>5</v>
      </c>
      <c r="F30" s="48" t="s">
        <v>105</v>
      </c>
      <c r="G30" s="257" t="s">
        <v>63</v>
      </c>
      <c r="H30" s="134"/>
      <c r="I30" s="113" t="s">
        <v>3</v>
      </c>
      <c r="J30" s="113" t="s">
        <v>2</v>
      </c>
      <c r="K30" s="68" t="s">
        <v>129</v>
      </c>
    </row>
    <row r="31" spans="2:11" ht="15.75" thickBot="1">
      <c r="B31" s="150">
        <v>42965</v>
      </c>
      <c r="C31" s="151" t="s">
        <v>10</v>
      </c>
      <c r="D31" s="250"/>
      <c r="E31" s="275" t="s">
        <v>77</v>
      </c>
      <c r="F31" s="276"/>
      <c r="G31" s="276"/>
      <c r="H31" s="276"/>
      <c r="I31" s="276"/>
      <c r="J31" s="276"/>
      <c r="K31" s="152"/>
    </row>
    <row r="32" spans="2:11" ht="15">
      <c r="B32" s="63">
        <v>42968</v>
      </c>
      <c r="C32" s="16" t="s">
        <v>1</v>
      </c>
      <c r="D32" s="247"/>
      <c r="E32" s="48" t="s">
        <v>4</v>
      </c>
      <c r="F32" s="113" t="s">
        <v>5</v>
      </c>
      <c r="G32" s="111"/>
      <c r="H32" s="104" t="s">
        <v>8</v>
      </c>
      <c r="I32" s="104" t="s">
        <v>63</v>
      </c>
      <c r="J32" s="104" t="s">
        <v>3</v>
      </c>
      <c r="K32" s="135" t="s">
        <v>126</v>
      </c>
    </row>
    <row r="33" spans="2:11" ht="15">
      <c r="B33" s="63">
        <v>42969</v>
      </c>
      <c r="C33" s="9" t="s">
        <v>9</v>
      </c>
      <c r="D33" s="248"/>
      <c r="E33" s="48" t="s">
        <v>2</v>
      </c>
      <c r="F33" s="48" t="s">
        <v>4</v>
      </c>
      <c r="G33" s="111"/>
      <c r="H33" s="48" t="s">
        <v>5</v>
      </c>
      <c r="I33" s="48" t="s">
        <v>8</v>
      </c>
      <c r="J33" s="48" t="s">
        <v>63</v>
      </c>
      <c r="K33" s="68" t="s">
        <v>126</v>
      </c>
    </row>
    <row r="34" spans="2:11" ht="15">
      <c r="B34" s="63">
        <v>42970</v>
      </c>
      <c r="C34" s="139" t="s">
        <v>11</v>
      </c>
      <c r="D34" s="251"/>
      <c r="E34" s="48" t="s">
        <v>3</v>
      </c>
      <c r="F34" s="48" t="s">
        <v>2</v>
      </c>
      <c r="G34" s="111"/>
      <c r="H34" s="48" t="s">
        <v>4</v>
      </c>
      <c r="I34" s="48" t="s">
        <v>5</v>
      </c>
      <c r="J34" s="48" t="s">
        <v>8</v>
      </c>
      <c r="K34" s="68" t="s">
        <v>126</v>
      </c>
    </row>
    <row r="35" spans="2:11" ht="15">
      <c r="B35" s="63">
        <v>42971</v>
      </c>
      <c r="C35" s="10" t="s">
        <v>13</v>
      </c>
      <c r="D35" s="245"/>
      <c r="E35" s="48" t="s">
        <v>63</v>
      </c>
      <c r="F35" s="48" t="s">
        <v>3</v>
      </c>
      <c r="G35" s="111"/>
      <c r="H35" s="48" t="s">
        <v>2</v>
      </c>
      <c r="I35" s="48" t="s">
        <v>4</v>
      </c>
      <c r="J35" s="48" t="s">
        <v>5</v>
      </c>
      <c r="K35" s="68" t="s">
        <v>126</v>
      </c>
    </row>
    <row r="36" spans="2:11" ht="15.75" thickBot="1">
      <c r="B36" s="64">
        <v>42972</v>
      </c>
      <c r="C36" s="11" t="s">
        <v>10</v>
      </c>
      <c r="D36" s="246"/>
      <c r="E36" s="49" t="s">
        <v>8</v>
      </c>
      <c r="F36" s="49" t="s">
        <v>63</v>
      </c>
      <c r="G36" s="118"/>
      <c r="H36" s="49" t="s">
        <v>121</v>
      </c>
      <c r="I36" s="49" t="s">
        <v>2</v>
      </c>
      <c r="J36" s="49" t="s">
        <v>107</v>
      </c>
      <c r="K36" s="69" t="s">
        <v>134</v>
      </c>
    </row>
    <row r="37" spans="2:11" ht="15">
      <c r="B37" s="52">
        <v>42975</v>
      </c>
      <c r="C37" s="36" t="s">
        <v>1</v>
      </c>
      <c r="D37" s="252"/>
      <c r="E37" s="113" t="s">
        <v>104</v>
      </c>
      <c r="F37" s="48" t="s">
        <v>8</v>
      </c>
      <c r="G37" s="111"/>
      <c r="H37" s="48" t="s">
        <v>63</v>
      </c>
      <c r="I37" s="104" t="s">
        <v>121</v>
      </c>
      <c r="J37" s="104" t="s">
        <v>2</v>
      </c>
      <c r="K37" s="135" t="s">
        <v>100</v>
      </c>
    </row>
    <row r="38" spans="2:11" ht="15">
      <c r="B38" s="52">
        <v>42976</v>
      </c>
      <c r="C38" s="37" t="s">
        <v>9</v>
      </c>
      <c r="D38" s="248"/>
      <c r="E38" s="48" t="s">
        <v>107</v>
      </c>
      <c r="F38" s="48" t="s">
        <v>104</v>
      </c>
      <c r="G38" s="111"/>
      <c r="H38" s="48" t="s">
        <v>8</v>
      </c>
      <c r="I38" s="48" t="s">
        <v>63</v>
      </c>
      <c r="J38" s="48" t="s">
        <v>121</v>
      </c>
      <c r="K38" s="68" t="s">
        <v>100</v>
      </c>
    </row>
    <row r="39" spans="2:11" ht="15">
      <c r="B39" s="52">
        <v>42977</v>
      </c>
      <c r="C39" s="37" t="s">
        <v>11</v>
      </c>
      <c r="D39" s="248"/>
      <c r="E39" s="48" t="s">
        <v>2</v>
      </c>
      <c r="F39" s="48" t="s">
        <v>107</v>
      </c>
      <c r="G39" s="111"/>
      <c r="H39" s="113" t="s">
        <v>104</v>
      </c>
      <c r="I39" s="113" t="s">
        <v>8</v>
      </c>
      <c r="J39" s="113" t="s">
        <v>63</v>
      </c>
      <c r="K39" s="68" t="s">
        <v>100</v>
      </c>
    </row>
    <row r="40" spans="2:11" ht="15">
      <c r="B40" s="52">
        <v>42978</v>
      </c>
      <c r="C40" s="38" t="s">
        <v>13</v>
      </c>
      <c r="D40" s="245"/>
      <c r="E40" s="48" t="s">
        <v>121</v>
      </c>
      <c r="F40" s="48" t="s">
        <v>2</v>
      </c>
      <c r="G40" s="111"/>
      <c r="H40" s="48" t="s">
        <v>107</v>
      </c>
      <c r="I40" s="48" t="s">
        <v>104</v>
      </c>
      <c r="J40" s="48" t="s">
        <v>8</v>
      </c>
      <c r="K40" s="68" t="s">
        <v>100</v>
      </c>
    </row>
    <row r="41" spans="2:11" ht="15.75" thickBot="1">
      <c r="B41" s="53">
        <v>42979</v>
      </c>
      <c r="C41" s="39" t="s">
        <v>10</v>
      </c>
      <c r="D41" s="246"/>
      <c r="E41" s="49" t="s">
        <v>63</v>
      </c>
      <c r="F41" s="49" t="s">
        <v>121</v>
      </c>
      <c r="G41" s="118"/>
      <c r="H41" s="49" t="s">
        <v>2</v>
      </c>
      <c r="I41" s="49" t="s">
        <v>107</v>
      </c>
      <c r="J41" s="49" t="s">
        <v>104</v>
      </c>
      <c r="K41" s="69" t="s">
        <v>135</v>
      </c>
    </row>
    <row r="42" spans="2:11" ht="15">
      <c r="B42" s="155">
        <v>42982</v>
      </c>
      <c r="C42" s="145" t="s">
        <v>1</v>
      </c>
      <c r="D42" s="253"/>
      <c r="E42" s="278" t="s">
        <v>89</v>
      </c>
      <c r="F42" s="279"/>
      <c r="G42" s="279"/>
      <c r="H42" s="279"/>
      <c r="I42" s="279"/>
      <c r="J42" s="279"/>
      <c r="K42" s="156"/>
    </row>
    <row r="43" spans="2:11" ht="15">
      <c r="B43" s="17">
        <v>42983</v>
      </c>
      <c r="C43" s="9" t="s">
        <v>9</v>
      </c>
      <c r="D43" s="245"/>
      <c r="E43" s="113" t="s">
        <v>8</v>
      </c>
      <c r="F43" s="48" t="s">
        <v>63</v>
      </c>
      <c r="G43" s="111"/>
      <c r="H43" s="104" t="s">
        <v>121</v>
      </c>
      <c r="I43" s="104" t="s">
        <v>2</v>
      </c>
      <c r="J43" s="104" t="s">
        <v>107</v>
      </c>
      <c r="K43" s="135" t="s">
        <v>136</v>
      </c>
    </row>
    <row r="44" spans="2:11" ht="15">
      <c r="B44" s="17">
        <v>42984</v>
      </c>
      <c r="C44" s="139" t="s">
        <v>11</v>
      </c>
      <c r="D44" s="251"/>
      <c r="E44" s="48" t="s">
        <v>5</v>
      </c>
      <c r="F44" s="48" t="s">
        <v>8</v>
      </c>
      <c r="G44" s="130"/>
      <c r="H44" s="48" t="s">
        <v>63</v>
      </c>
      <c r="I44" s="48" t="s">
        <v>3</v>
      </c>
      <c r="J44" s="48" t="s">
        <v>2</v>
      </c>
      <c r="K44" s="68" t="s">
        <v>132</v>
      </c>
    </row>
    <row r="45" spans="2:11" ht="15">
      <c r="B45" s="17">
        <v>42985</v>
      </c>
      <c r="C45" s="9" t="s">
        <v>13</v>
      </c>
      <c r="D45" s="248"/>
      <c r="E45" s="48" t="s">
        <v>4</v>
      </c>
      <c r="F45" s="48" t="s">
        <v>5</v>
      </c>
      <c r="G45" s="111"/>
      <c r="H45" s="48" t="s">
        <v>8</v>
      </c>
      <c r="I45" s="48" t="s">
        <v>63</v>
      </c>
      <c r="J45" s="48" t="s">
        <v>3</v>
      </c>
      <c r="K45" s="68" t="s">
        <v>132</v>
      </c>
    </row>
    <row r="46" spans="2:11" ht="15.75" thickBot="1">
      <c r="B46" s="53">
        <v>42986</v>
      </c>
      <c r="C46" s="11" t="s">
        <v>10</v>
      </c>
      <c r="D46" s="246"/>
      <c r="E46" s="193" t="s">
        <v>2</v>
      </c>
      <c r="F46" s="193" t="s">
        <v>4</v>
      </c>
      <c r="G46" s="191"/>
      <c r="H46" s="193" t="s">
        <v>5</v>
      </c>
      <c r="I46" s="193" t="s">
        <v>8</v>
      </c>
      <c r="J46" s="193" t="s">
        <v>63</v>
      </c>
      <c r="K46" s="69" t="s">
        <v>132</v>
      </c>
    </row>
    <row r="47" spans="2:11" ht="15">
      <c r="B47" s="153">
        <v>42989</v>
      </c>
      <c r="C47" s="36" t="s">
        <v>1</v>
      </c>
      <c r="D47" s="209" t="s">
        <v>3</v>
      </c>
      <c r="E47" s="157"/>
      <c r="F47" s="157"/>
      <c r="G47" s="154" t="s">
        <v>2</v>
      </c>
      <c r="H47" s="154" t="s">
        <v>4</v>
      </c>
      <c r="I47" s="154" t="s">
        <v>5</v>
      </c>
      <c r="J47" s="154" t="s">
        <v>8</v>
      </c>
      <c r="K47" s="135" t="s">
        <v>131</v>
      </c>
    </row>
    <row r="48" spans="2:11" ht="15">
      <c r="B48" s="153">
        <v>42990</v>
      </c>
      <c r="C48" s="146" t="s">
        <v>9</v>
      </c>
      <c r="D48" s="213" t="s">
        <v>63</v>
      </c>
      <c r="E48" s="133"/>
      <c r="F48" s="120"/>
      <c r="G48" s="171" t="s">
        <v>3</v>
      </c>
      <c r="H48" s="104" t="s">
        <v>103</v>
      </c>
      <c r="I48" s="104" t="s">
        <v>4</v>
      </c>
      <c r="J48" s="104" t="s">
        <v>5</v>
      </c>
      <c r="K48" s="135" t="s">
        <v>101</v>
      </c>
    </row>
    <row r="49" spans="2:11" ht="15">
      <c r="B49" s="153">
        <v>42991</v>
      </c>
      <c r="C49" s="37" t="s">
        <v>11</v>
      </c>
      <c r="D49" s="210" t="s">
        <v>8</v>
      </c>
      <c r="E49" s="67"/>
      <c r="F49" s="133"/>
      <c r="G49" s="48" t="s">
        <v>63</v>
      </c>
      <c r="H49" s="104" t="s">
        <v>3</v>
      </c>
      <c r="I49" s="104" t="s">
        <v>2</v>
      </c>
      <c r="J49" s="104" t="s">
        <v>4</v>
      </c>
      <c r="K49" s="68">
        <v>1</v>
      </c>
    </row>
    <row r="50" spans="2:11" ht="15">
      <c r="B50" s="153">
        <v>42992</v>
      </c>
      <c r="C50" s="38" t="s">
        <v>13</v>
      </c>
      <c r="D50" s="211" t="s">
        <v>5</v>
      </c>
      <c r="E50" s="133"/>
      <c r="F50" s="67"/>
      <c r="G50" s="257" t="s">
        <v>8</v>
      </c>
      <c r="H50" s="256" t="s">
        <v>63</v>
      </c>
      <c r="I50" s="104" t="s">
        <v>3</v>
      </c>
      <c r="J50" s="104" t="s">
        <v>2</v>
      </c>
      <c r="K50" s="68" t="s">
        <v>127</v>
      </c>
    </row>
    <row r="51" spans="2:11" ht="15.75" thickBot="1">
      <c r="B51" s="184">
        <v>42993</v>
      </c>
      <c r="C51" s="39" t="s">
        <v>10</v>
      </c>
      <c r="D51" s="212" t="s">
        <v>4</v>
      </c>
      <c r="E51" s="121"/>
      <c r="F51" s="121"/>
      <c r="G51" s="49" t="s">
        <v>5</v>
      </c>
      <c r="H51" s="259" t="s">
        <v>8</v>
      </c>
      <c r="I51" s="259" t="s">
        <v>63</v>
      </c>
      <c r="J51" s="49" t="s">
        <v>3</v>
      </c>
      <c r="K51" s="69" t="s">
        <v>127</v>
      </c>
    </row>
    <row r="52" spans="2:11" ht="15">
      <c r="B52" s="105">
        <v>42996</v>
      </c>
      <c r="C52" s="16" t="s">
        <v>1</v>
      </c>
      <c r="D52" s="209" t="s">
        <v>2</v>
      </c>
      <c r="E52" s="119"/>
      <c r="F52" s="119"/>
      <c r="G52" s="135" t="s">
        <v>4</v>
      </c>
      <c r="H52" s="104" t="s">
        <v>5</v>
      </c>
      <c r="I52" s="104" t="s">
        <v>8</v>
      </c>
      <c r="J52" s="104" t="s">
        <v>63</v>
      </c>
      <c r="K52" s="135" t="s">
        <v>102</v>
      </c>
    </row>
    <row r="53" spans="2:11" ht="15">
      <c r="B53" s="105">
        <v>42997</v>
      </c>
      <c r="C53" s="9" t="s">
        <v>9</v>
      </c>
      <c r="D53" s="210" t="s">
        <v>3</v>
      </c>
      <c r="E53" s="67"/>
      <c r="F53" s="67"/>
      <c r="G53" s="48" t="s">
        <v>2</v>
      </c>
      <c r="H53" s="104" t="s">
        <v>4</v>
      </c>
      <c r="I53" s="104" t="s">
        <v>5</v>
      </c>
      <c r="J53" s="104" t="s">
        <v>8</v>
      </c>
      <c r="K53" s="135" t="s">
        <v>102</v>
      </c>
    </row>
    <row r="54" spans="2:11" ht="15">
      <c r="B54" s="105">
        <v>42998</v>
      </c>
      <c r="C54" s="9" t="s">
        <v>11</v>
      </c>
      <c r="D54" s="210" t="s">
        <v>63</v>
      </c>
      <c r="E54" s="67"/>
      <c r="F54" s="67"/>
      <c r="G54" s="68" t="s">
        <v>3</v>
      </c>
      <c r="H54" s="113" t="s">
        <v>2</v>
      </c>
      <c r="I54" s="48" t="s">
        <v>4</v>
      </c>
      <c r="J54" s="48" t="s">
        <v>5</v>
      </c>
      <c r="K54" s="135" t="s">
        <v>102</v>
      </c>
    </row>
    <row r="55" spans="2:11" ht="15">
      <c r="B55" s="105">
        <v>42999</v>
      </c>
      <c r="C55" s="10" t="s">
        <v>13</v>
      </c>
      <c r="D55" s="211" t="s">
        <v>8</v>
      </c>
      <c r="E55" s="133"/>
      <c r="F55" s="133"/>
      <c r="G55" s="148" t="s">
        <v>63</v>
      </c>
      <c r="H55" s="48" t="s">
        <v>3</v>
      </c>
      <c r="I55" s="48" t="s">
        <v>2</v>
      </c>
      <c r="J55" s="48" t="s">
        <v>4</v>
      </c>
      <c r="K55" s="135" t="s">
        <v>102</v>
      </c>
    </row>
    <row r="56" spans="2:11" ht="15.75" thickBot="1">
      <c r="B56" s="122">
        <v>43000</v>
      </c>
      <c r="C56" s="11" t="s">
        <v>10</v>
      </c>
      <c r="D56" s="212" t="s">
        <v>5</v>
      </c>
      <c r="E56" s="121"/>
      <c r="F56" s="121"/>
      <c r="G56" s="69" t="s">
        <v>8</v>
      </c>
      <c r="H56" s="49" t="s">
        <v>63</v>
      </c>
      <c r="I56" s="49" t="s">
        <v>3</v>
      </c>
      <c r="J56" s="49" t="s">
        <v>2</v>
      </c>
      <c r="K56" s="69" t="s">
        <v>102</v>
      </c>
    </row>
    <row r="57" spans="2:11" ht="15">
      <c r="B57" s="52">
        <v>43003</v>
      </c>
      <c r="C57" s="36" t="s">
        <v>1</v>
      </c>
      <c r="D57" s="209" t="s">
        <v>4</v>
      </c>
      <c r="E57" s="120"/>
      <c r="F57" s="120"/>
      <c r="G57" s="104" t="s">
        <v>5</v>
      </c>
      <c r="H57" s="48" t="s">
        <v>8</v>
      </c>
      <c r="I57" s="104" t="s">
        <v>63</v>
      </c>
      <c r="J57" s="104" t="s">
        <v>3</v>
      </c>
      <c r="K57" s="135">
        <v>1</v>
      </c>
    </row>
    <row r="58" spans="2:11" ht="15">
      <c r="B58" s="52">
        <v>43004</v>
      </c>
      <c r="C58" s="37" t="s">
        <v>9</v>
      </c>
      <c r="D58" s="210" t="s">
        <v>2</v>
      </c>
      <c r="E58" s="67"/>
      <c r="F58" s="114"/>
      <c r="G58" s="48" t="s">
        <v>4</v>
      </c>
      <c r="H58" s="48" t="s">
        <v>5</v>
      </c>
      <c r="I58" s="48" t="s">
        <v>8</v>
      </c>
      <c r="J58" s="48" t="s">
        <v>63</v>
      </c>
      <c r="K58" s="68">
        <v>1</v>
      </c>
    </row>
    <row r="59" spans="2:11" ht="15">
      <c r="B59" s="52">
        <v>43005</v>
      </c>
      <c r="C59" s="37" t="s">
        <v>11</v>
      </c>
      <c r="D59" s="210" t="s">
        <v>3</v>
      </c>
      <c r="E59" s="67"/>
      <c r="F59" s="114"/>
      <c r="G59" s="48" t="s">
        <v>2</v>
      </c>
      <c r="H59" s="113" t="s">
        <v>4</v>
      </c>
      <c r="I59" s="113" t="s">
        <v>5</v>
      </c>
      <c r="J59" s="113" t="s">
        <v>8</v>
      </c>
      <c r="K59" s="68">
        <v>1</v>
      </c>
    </row>
    <row r="60" spans="2:11" ht="15">
      <c r="B60" s="52">
        <v>43006</v>
      </c>
      <c r="C60" s="38" t="s">
        <v>13</v>
      </c>
      <c r="D60" s="211" t="s">
        <v>63</v>
      </c>
      <c r="E60" s="133"/>
      <c r="F60" s="133"/>
      <c r="G60" s="113" t="s">
        <v>3</v>
      </c>
      <c r="H60" s="48" t="s">
        <v>2</v>
      </c>
      <c r="I60" s="48" t="s">
        <v>4</v>
      </c>
      <c r="J60" s="48" t="s">
        <v>5</v>
      </c>
      <c r="K60" s="68">
        <v>1</v>
      </c>
    </row>
    <row r="61" spans="2:11" ht="16.5" customHeight="1" thickBot="1">
      <c r="B61" s="150">
        <v>43007</v>
      </c>
      <c r="C61" s="151" t="s">
        <v>10</v>
      </c>
      <c r="D61" s="250"/>
      <c r="E61" s="275" t="s">
        <v>77</v>
      </c>
      <c r="F61" s="276"/>
      <c r="G61" s="276"/>
      <c r="H61" s="276"/>
      <c r="I61" s="276"/>
      <c r="J61" s="276"/>
      <c r="K61" s="152"/>
    </row>
    <row r="62" spans="2:11" ht="15">
      <c r="B62" s="142"/>
      <c r="C62" s="143"/>
      <c r="D62" s="254"/>
      <c r="E62" s="140"/>
      <c r="F62" s="144"/>
      <c r="G62" s="140"/>
      <c r="H62" s="140"/>
      <c r="I62" s="140"/>
      <c r="J62" s="140"/>
      <c r="K62" s="140"/>
    </row>
    <row r="63" spans="2:11" ht="15">
      <c r="B63" s="142"/>
      <c r="C63" s="143"/>
      <c r="D63" s="254"/>
      <c r="E63" s="140"/>
      <c r="F63" s="140"/>
      <c r="G63" s="140"/>
      <c r="H63" s="140"/>
      <c r="I63" s="140"/>
      <c r="J63" s="140"/>
      <c r="K63" s="140"/>
    </row>
    <row r="64" spans="2:11" ht="15">
      <c r="B64" s="142"/>
      <c r="C64" s="143"/>
      <c r="D64" s="254"/>
      <c r="E64" s="140"/>
      <c r="F64" s="140"/>
      <c r="G64" s="140"/>
      <c r="H64" s="140"/>
      <c r="I64" s="140"/>
      <c r="J64" s="140"/>
      <c r="K64" s="140"/>
    </row>
    <row r="65" spans="2:11" ht="15">
      <c r="B65" s="142"/>
      <c r="C65" s="143"/>
      <c r="D65" s="254"/>
      <c r="E65" s="140"/>
      <c r="F65" s="140"/>
      <c r="G65" s="140"/>
      <c r="H65" s="140"/>
      <c r="I65" s="140"/>
      <c r="J65" s="140"/>
      <c r="K65" s="140"/>
    </row>
    <row r="66" spans="3:13" ht="16.5" customHeight="1">
      <c r="C66" s="127" t="s">
        <v>3</v>
      </c>
      <c r="D66" s="240">
        <f aca="true" t="shared" si="0" ref="D66:J66">COUNTIF(D2:D63,"PE")</f>
        <v>5</v>
      </c>
      <c r="E66" s="126">
        <f t="shared" si="0"/>
        <v>6</v>
      </c>
      <c r="F66" s="126">
        <f t="shared" si="0"/>
        <v>6</v>
      </c>
      <c r="G66" s="126">
        <f t="shared" si="0"/>
        <v>8</v>
      </c>
      <c r="H66" s="126">
        <f>COUNTIF(H2:H63,"PE")</f>
        <v>5</v>
      </c>
      <c r="I66" s="126">
        <f t="shared" si="0"/>
        <v>6</v>
      </c>
      <c r="J66" s="126">
        <f t="shared" si="0"/>
        <v>6</v>
      </c>
      <c r="K66" s="124">
        <f aca="true" t="shared" si="1" ref="K66:K81">SUM(E66:J66)</f>
        <v>37</v>
      </c>
      <c r="L66" s="168"/>
      <c r="M66" s="169"/>
    </row>
    <row r="67" spans="3:13" ht="16.5" customHeight="1">
      <c r="C67" s="127" t="s">
        <v>121</v>
      </c>
      <c r="D67" s="240">
        <f>COUNTIF(D2:D64,"PE(S)")</f>
        <v>0</v>
      </c>
      <c r="E67" s="126">
        <f aca="true" t="shared" si="2" ref="E67:J67">COUNTIF(E2:E64,"PE(S)")</f>
        <v>1</v>
      </c>
      <c r="F67" s="126">
        <f t="shared" si="2"/>
        <v>1</v>
      </c>
      <c r="G67" s="126">
        <f t="shared" si="2"/>
        <v>0</v>
      </c>
      <c r="H67" s="126">
        <f t="shared" si="2"/>
        <v>2</v>
      </c>
      <c r="I67" s="126">
        <f t="shared" si="2"/>
        <v>1</v>
      </c>
      <c r="J67" s="126">
        <f t="shared" si="2"/>
        <v>1</v>
      </c>
      <c r="K67" s="124">
        <f t="shared" si="1"/>
        <v>6</v>
      </c>
      <c r="L67" s="168"/>
      <c r="M67" s="169"/>
    </row>
    <row r="68" spans="3:13" ht="15">
      <c r="C68" s="127" t="s">
        <v>2</v>
      </c>
      <c r="D68" s="240">
        <f>COUNTIF(D2:D63,"Art")</f>
        <v>3</v>
      </c>
      <c r="E68" s="126">
        <f aca="true" t="shared" si="3" ref="E68:J68">COUNTIF(E2:E63,"Art")</f>
        <v>6</v>
      </c>
      <c r="F68" s="126">
        <f t="shared" si="3"/>
        <v>7</v>
      </c>
      <c r="G68" s="126">
        <f t="shared" si="3"/>
        <v>8</v>
      </c>
      <c r="H68" s="126">
        <f t="shared" si="3"/>
        <v>6</v>
      </c>
      <c r="I68" s="124">
        <f t="shared" si="3"/>
        <v>6</v>
      </c>
      <c r="J68" s="124">
        <f t="shared" si="3"/>
        <v>6</v>
      </c>
      <c r="K68" s="124">
        <f t="shared" si="1"/>
        <v>39</v>
      </c>
      <c r="L68" s="169"/>
      <c r="M68" s="169"/>
    </row>
    <row r="69" spans="3:13" ht="15">
      <c r="C69" s="127" t="s">
        <v>103</v>
      </c>
      <c r="D69" s="240">
        <f>COUNTIF(D2:D64,"Art(S)")</f>
        <v>1</v>
      </c>
      <c r="E69" s="126">
        <f aca="true" t="shared" si="4" ref="E69:J69">COUNTIF(E2:E64,"Art(S)")</f>
        <v>1</v>
      </c>
      <c r="F69" s="126">
        <f t="shared" si="4"/>
        <v>0</v>
      </c>
      <c r="G69" s="126">
        <f t="shared" si="4"/>
        <v>0</v>
      </c>
      <c r="H69" s="126">
        <f t="shared" si="4"/>
        <v>1</v>
      </c>
      <c r="I69" s="126">
        <f t="shared" si="4"/>
        <v>1</v>
      </c>
      <c r="J69" s="126">
        <f t="shared" si="4"/>
        <v>1</v>
      </c>
      <c r="K69" s="124">
        <f t="shared" si="1"/>
        <v>4</v>
      </c>
      <c r="L69" s="168"/>
      <c r="M69" s="169"/>
    </row>
    <row r="70" spans="3:13" ht="15">
      <c r="C70" s="127" t="s">
        <v>5</v>
      </c>
      <c r="D70" s="240">
        <f>COUNTIF(D2:D63,"Music")</f>
        <v>5</v>
      </c>
      <c r="E70" s="126">
        <f aca="true" t="shared" si="5" ref="E70:J70">COUNTIF(E2:E63,"Music")</f>
        <v>7</v>
      </c>
      <c r="F70" s="126">
        <f t="shared" si="5"/>
        <v>6</v>
      </c>
      <c r="G70" s="126">
        <f t="shared" si="5"/>
        <v>6</v>
      </c>
      <c r="H70" s="126">
        <f t="shared" si="5"/>
        <v>7</v>
      </c>
      <c r="I70" s="126">
        <f t="shared" si="5"/>
        <v>6</v>
      </c>
      <c r="J70" s="126">
        <f t="shared" si="5"/>
        <v>6</v>
      </c>
      <c r="K70" s="124">
        <f t="shared" si="1"/>
        <v>38</v>
      </c>
      <c r="L70" s="168"/>
      <c r="M70" s="169"/>
    </row>
    <row r="71" spans="3:13" ht="15">
      <c r="C71" s="163" t="s">
        <v>104</v>
      </c>
      <c r="D71" s="240">
        <f>COUNTIF(D2:D64,"Music(S)")</f>
        <v>0</v>
      </c>
      <c r="E71" s="126">
        <f aca="true" t="shared" si="6" ref="E71:J71">COUNTIF(E2:E64,"Music(S)")</f>
        <v>1</v>
      </c>
      <c r="F71" s="126">
        <f t="shared" si="6"/>
        <v>1</v>
      </c>
      <c r="G71" s="126">
        <f t="shared" si="6"/>
        <v>0</v>
      </c>
      <c r="H71" s="126">
        <f t="shared" si="6"/>
        <v>1</v>
      </c>
      <c r="I71" s="124">
        <f t="shared" si="6"/>
        <v>1</v>
      </c>
      <c r="J71" s="124">
        <f t="shared" si="6"/>
        <v>1</v>
      </c>
      <c r="K71" s="124">
        <f t="shared" si="1"/>
        <v>5</v>
      </c>
      <c r="L71" s="169"/>
      <c r="M71" s="169"/>
    </row>
    <row r="72" spans="3:13" ht="15">
      <c r="C72" s="126" t="s">
        <v>7</v>
      </c>
      <c r="D72" s="241">
        <f>COUNTIF(D2:D63,"Tech")</f>
        <v>0</v>
      </c>
      <c r="E72" s="125">
        <f aca="true" t="shared" si="7" ref="E72:J72">COUNTIF(E2:E63,"Tech")</f>
        <v>0</v>
      </c>
      <c r="F72" s="125">
        <f t="shared" si="7"/>
        <v>0</v>
      </c>
      <c r="G72" s="125">
        <f t="shared" si="7"/>
        <v>0</v>
      </c>
      <c r="H72" s="125">
        <f t="shared" si="7"/>
        <v>0</v>
      </c>
      <c r="I72" s="124">
        <f t="shared" si="7"/>
        <v>0</v>
      </c>
      <c r="J72" s="124">
        <f t="shared" si="7"/>
        <v>0</v>
      </c>
      <c r="K72" s="124">
        <f t="shared" si="1"/>
        <v>0</v>
      </c>
      <c r="L72" s="169"/>
      <c r="M72" s="169"/>
    </row>
    <row r="73" spans="3:13" ht="15">
      <c r="C73" s="136" t="s">
        <v>8</v>
      </c>
      <c r="D73" s="241">
        <f>COUNTIF(D2:D63,"Science")</f>
        <v>3</v>
      </c>
      <c r="E73" s="125">
        <f aca="true" t="shared" si="8" ref="E73:J73">COUNTIF(E2:E63,"Science")</f>
        <v>6</v>
      </c>
      <c r="F73" s="125">
        <f t="shared" si="8"/>
        <v>7</v>
      </c>
      <c r="G73" s="125">
        <f t="shared" si="8"/>
        <v>6</v>
      </c>
      <c r="H73" s="125">
        <f t="shared" si="8"/>
        <v>7</v>
      </c>
      <c r="I73" s="124">
        <f t="shared" si="8"/>
        <v>7</v>
      </c>
      <c r="J73" s="124">
        <f t="shared" si="8"/>
        <v>6</v>
      </c>
      <c r="K73" s="124">
        <f t="shared" si="1"/>
        <v>39</v>
      </c>
      <c r="L73" s="169"/>
      <c r="M73" s="169"/>
    </row>
    <row r="74" spans="3:13" ht="15">
      <c r="C74" s="164" t="s">
        <v>105</v>
      </c>
      <c r="D74" s="241">
        <f>COUNTIF(D2:D64,"Science(S)")</f>
        <v>1</v>
      </c>
      <c r="E74" s="125">
        <f aca="true" t="shared" si="9" ref="E74:J74">COUNTIF(E2:E64,"Science(S)")</f>
        <v>1</v>
      </c>
      <c r="F74" s="125">
        <f t="shared" si="9"/>
        <v>1</v>
      </c>
      <c r="G74" s="125">
        <f t="shared" si="9"/>
        <v>0</v>
      </c>
      <c r="H74" s="125">
        <f t="shared" si="9"/>
        <v>0</v>
      </c>
      <c r="I74" s="124">
        <f t="shared" si="9"/>
        <v>0</v>
      </c>
      <c r="J74" s="124">
        <f t="shared" si="9"/>
        <v>1</v>
      </c>
      <c r="K74" s="124">
        <f t="shared" si="1"/>
        <v>3</v>
      </c>
      <c r="L74" s="169"/>
      <c r="M74" s="169"/>
    </row>
    <row r="75" spans="3:13" ht="16.5" customHeight="1">
      <c r="C75" s="128" t="s">
        <v>63</v>
      </c>
      <c r="D75" s="241">
        <f>COUNTIF(D2:D63,"Readers")</f>
        <v>5</v>
      </c>
      <c r="E75" s="125">
        <f aca="true" t="shared" si="10" ref="E75:J75">COUNTIF(E2:E63,"Readers")</f>
        <v>7</v>
      </c>
      <c r="F75" s="125">
        <f t="shared" si="10"/>
        <v>7</v>
      </c>
      <c r="G75" s="125">
        <f t="shared" si="10"/>
        <v>8</v>
      </c>
      <c r="H75" s="125">
        <f t="shared" si="10"/>
        <v>6</v>
      </c>
      <c r="I75" s="124">
        <f t="shared" si="10"/>
        <v>7</v>
      </c>
      <c r="J75" s="124">
        <f t="shared" si="10"/>
        <v>7</v>
      </c>
      <c r="K75" s="124">
        <f t="shared" si="1"/>
        <v>42</v>
      </c>
      <c r="L75" s="169"/>
      <c r="M75" s="169"/>
    </row>
    <row r="76" spans="3:13" ht="16.5" customHeight="1">
      <c r="C76" s="165" t="s">
        <v>106</v>
      </c>
      <c r="D76" s="241">
        <f>COUNTIF(D2:D64,"Readers(S)")</f>
        <v>0</v>
      </c>
      <c r="E76" s="125">
        <f aca="true" t="shared" si="11" ref="E76:J76">COUNTIF(E2:E64,"Readers(S)")</f>
        <v>0</v>
      </c>
      <c r="F76" s="125">
        <f t="shared" si="11"/>
        <v>0</v>
      </c>
      <c r="G76" s="125">
        <f t="shared" si="11"/>
        <v>0</v>
      </c>
      <c r="H76" s="125">
        <f t="shared" si="11"/>
        <v>0</v>
      </c>
      <c r="I76" s="125">
        <f t="shared" si="11"/>
        <v>0</v>
      </c>
      <c r="J76" s="125">
        <f t="shared" si="11"/>
        <v>0</v>
      </c>
      <c r="K76" s="124">
        <f t="shared" si="1"/>
        <v>0</v>
      </c>
      <c r="L76" s="170"/>
      <c r="M76" s="169"/>
    </row>
    <row r="77" spans="3:13" ht="16.5" customHeight="1">
      <c r="C77" s="182" t="s">
        <v>4</v>
      </c>
      <c r="D77" s="241">
        <f aca="true" t="shared" si="12" ref="D77:J77">COUNTIF(D2:D63,"Media")</f>
        <v>5</v>
      </c>
      <c r="E77" s="125">
        <f t="shared" si="12"/>
        <v>6</v>
      </c>
      <c r="F77" s="125">
        <f t="shared" si="12"/>
        <v>6</v>
      </c>
      <c r="G77" s="125">
        <f t="shared" si="12"/>
        <v>7</v>
      </c>
      <c r="H77" s="125">
        <f t="shared" si="12"/>
        <v>7</v>
      </c>
      <c r="I77" s="185">
        <f t="shared" si="12"/>
        <v>6</v>
      </c>
      <c r="J77" s="185">
        <f t="shared" si="12"/>
        <v>5</v>
      </c>
      <c r="K77" s="124">
        <f t="shared" si="1"/>
        <v>37</v>
      </c>
      <c r="L77" s="169"/>
      <c r="M77" s="169"/>
    </row>
    <row r="78" spans="3:13" ht="16.5" customHeight="1">
      <c r="C78" s="136" t="s">
        <v>107</v>
      </c>
      <c r="D78" s="241">
        <f aca="true" t="shared" si="13" ref="D78:J78">COUNTIF(D2:D64,"Media(S)")</f>
        <v>0</v>
      </c>
      <c r="E78" s="125">
        <f t="shared" si="13"/>
        <v>1</v>
      </c>
      <c r="F78" s="125">
        <f t="shared" si="13"/>
        <v>1</v>
      </c>
      <c r="G78" s="125">
        <f t="shared" si="13"/>
        <v>0</v>
      </c>
      <c r="H78" s="125">
        <f t="shared" si="13"/>
        <v>1</v>
      </c>
      <c r="I78" s="185">
        <f t="shared" si="13"/>
        <v>1</v>
      </c>
      <c r="J78" s="185">
        <f t="shared" si="13"/>
        <v>2</v>
      </c>
      <c r="K78" s="124">
        <f t="shared" si="1"/>
        <v>6</v>
      </c>
      <c r="L78" s="169"/>
      <c r="M78" s="169"/>
    </row>
    <row r="79" spans="3:13" ht="16.5" customHeight="1">
      <c r="C79" s="126" t="s">
        <v>73</v>
      </c>
      <c r="D79" s="240">
        <f>COUNTIF(D2:D63,"Guidance")</f>
        <v>0</v>
      </c>
      <c r="E79" s="126">
        <f aca="true" t="shared" si="14" ref="E79:J79">COUNTIF(E2:E63,"Guidance")</f>
        <v>0</v>
      </c>
      <c r="F79" s="126">
        <f t="shared" si="14"/>
        <v>0</v>
      </c>
      <c r="G79" s="126">
        <f t="shared" si="14"/>
        <v>0</v>
      </c>
      <c r="H79" s="126">
        <f t="shared" si="14"/>
        <v>0</v>
      </c>
      <c r="I79" s="124">
        <f t="shared" si="14"/>
        <v>0</v>
      </c>
      <c r="J79" s="124">
        <f t="shared" si="14"/>
        <v>0</v>
      </c>
      <c r="K79" s="124">
        <f t="shared" si="1"/>
        <v>0</v>
      </c>
      <c r="L79" s="169"/>
      <c r="M79" s="169"/>
    </row>
    <row r="80" spans="3:13" ht="16.5" customHeight="1">
      <c r="C80" s="126" t="s">
        <v>76</v>
      </c>
      <c r="D80" s="241">
        <f>COUNTIF(D2:D63,"Math")</f>
        <v>0</v>
      </c>
      <c r="E80" s="125">
        <f aca="true" t="shared" si="15" ref="E80:J80">COUNTIF(E2:E63,"Math")</f>
        <v>0</v>
      </c>
      <c r="F80" s="125">
        <f t="shared" si="15"/>
        <v>0</v>
      </c>
      <c r="G80" s="125">
        <f t="shared" si="15"/>
        <v>0</v>
      </c>
      <c r="H80" s="125">
        <f t="shared" si="15"/>
        <v>0</v>
      </c>
      <c r="I80" s="124">
        <f t="shared" si="15"/>
        <v>0</v>
      </c>
      <c r="J80" s="124">
        <f t="shared" si="15"/>
        <v>0</v>
      </c>
      <c r="K80" s="124">
        <f t="shared" si="1"/>
        <v>0</v>
      </c>
      <c r="L80" s="169"/>
      <c r="M80" s="169"/>
    </row>
    <row r="81" spans="3:13" ht="16.5" customHeight="1">
      <c r="C81" s="166" t="s">
        <v>108</v>
      </c>
      <c r="D81" s="241">
        <f>COUNTIF(D2:D64,"Math(S)")</f>
        <v>0</v>
      </c>
      <c r="E81" s="125">
        <f aca="true" t="shared" si="16" ref="E81:J81">COUNTIF(E2:E64,"Math(S)")</f>
        <v>0</v>
      </c>
      <c r="F81" s="125">
        <f t="shared" si="16"/>
        <v>0</v>
      </c>
      <c r="G81" s="125">
        <f t="shared" si="16"/>
        <v>0</v>
      </c>
      <c r="H81" s="125">
        <f t="shared" si="16"/>
        <v>0</v>
      </c>
      <c r="I81" s="124">
        <f t="shared" si="16"/>
        <v>0</v>
      </c>
      <c r="J81" s="124">
        <f t="shared" si="16"/>
        <v>0</v>
      </c>
      <c r="K81" s="124">
        <f t="shared" si="1"/>
        <v>0</v>
      </c>
      <c r="L81" s="169"/>
      <c r="M81" s="169"/>
    </row>
    <row r="82" spans="3:13" ht="15" customHeight="1">
      <c r="C82" s="126" t="s">
        <v>74</v>
      </c>
      <c r="D82" s="242"/>
      <c r="E82" s="124">
        <f aca="true" t="shared" si="17" ref="E82:J82">SUM(E66:E80)</f>
        <v>43</v>
      </c>
      <c r="F82" s="126">
        <f t="shared" si="17"/>
        <v>43</v>
      </c>
      <c r="G82" s="126">
        <f t="shared" si="17"/>
        <v>43</v>
      </c>
      <c r="H82" s="126">
        <f t="shared" si="17"/>
        <v>43</v>
      </c>
      <c r="I82" s="124">
        <f t="shared" si="17"/>
        <v>42</v>
      </c>
      <c r="J82" s="124">
        <f t="shared" si="17"/>
        <v>42</v>
      </c>
      <c r="K82" s="124"/>
      <c r="L82" s="169"/>
      <c r="M82" s="169"/>
    </row>
    <row r="83" spans="3:13" ht="15" customHeight="1">
      <c r="C83" s="15"/>
      <c r="D83" s="243"/>
      <c r="E83" s="124">
        <v>43</v>
      </c>
      <c r="F83" s="124">
        <v>43</v>
      </c>
      <c r="G83" s="124">
        <v>43</v>
      </c>
      <c r="H83" s="124">
        <v>43</v>
      </c>
      <c r="I83" s="124">
        <v>42</v>
      </c>
      <c r="J83" s="124">
        <v>42</v>
      </c>
      <c r="K83" s="124"/>
      <c r="L83" s="169"/>
      <c r="M83" s="169"/>
    </row>
    <row r="84" spans="12:13" ht="15" customHeight="1">
      <c r="L84" s="161"/>
      <c r="M84" s="161"/>
    </row>
  </sheetData>
  <sheetProtection/>
  <mergeCells count="3">
    <mergeCell ref="E31:J31"/>
    <mergeCell ref="E42:J42"/>
    <mergeCell ref="E61:J61"/>
  </mergeCells>
  <printOptions/>
  <pageMargins left="0.3125" right="0.2" top="0.74" bottom="0.17" header="0.21" footer="0.17"/>
  <pageSetup horizontalDpi="600" verticalDpi="600" orientation="portrait" r:id="rId1"/>
  <headerFooter>
    <oddHeader>&amp;L&amp;"Arial,Regular"&amp;10First 9:25-10:05
Kinder 10:15-10:55
Second-11:10-11:50&amp;C&amp;"Arial,Bold"Alston Ridge Specials Schedule
2017-2018 - Fourth Q1&amp;R&amp;"Arial,Regular"&amp;10 Third 1:15-1:55
Fourth 2:05-2:45
Fifth 2:55-3:35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Layout" workbookViewId="0" topLeftCell="A1">
      <selection activeCell="H31" sqref="H31"/>
    </sheetView>
  </sheetViews>
  <sheetFormatPr defaultColWidth="8.8515625" defaultRowHeight="15"/>
  <cols>
    <col min="1" max="1" width="8.7109375" style="0" customWidth="1"/>
    <col min="2" max="2" width="6.8515625" style="0" customWidth="1"/>
    <col min="3" max="3" width="9.421875" style="0" customWidth="1"/>
  </cols>
  <sheetData>
    <row r="1" spans="1:3" s="103" customFormat="1" ht="87" customHeight="1">
      <c r="A1" s="101" t="s">
        <v>0</v>
      </c>
      <c r="B1" s="101" t="s">
        <v>12</v>
      </c>
      <c r="C1" s="195" t="s">
        <v>124</v>
      </c>
    </row>
    <row r="2" spans="1:3" ht="15" hidden="1">
      <c r="A2" s="17">
        <v>42926</v>
      </c>
      <c r="B2" s="137" t="s">
        <v>1</v>
      </c>
      <c r="C2" s="106"/>
    </row>
    <row r="3" spans="1:3" ht="15" hidden="1">
      <c r="A3" s="17">
        <v>42927</v>
      </c>
      <c r="B3" s="137" t="s">
        <v>9</v>
      </c>
      <c r="C3" s="129"/>
    </row>
    <row r="4" spans="1:3" ht="15" hidden="1">
      <c r="A4" s="17">
        <v>42928</v>
      </c>
      <c r="B4" s="137" t="s">
        <v>11</v>
      </c>
      <c r="C4" s="106"/>
    </row>
    <row r="5" spans="1:3" ht="15" hidden="1">
      <c r="A5" s="17">
        <v>42929</v>
      </c>
      <c r="B5" s="137" t="s">
        <v>13</v>
      </c>
      <c r="C5" s="106"/>
    </row>
    <row r="6" spans="1:3" ht="15.75" hidden="1" thickBot="1">
      <c r="A6" s="53">
        <v>42930</v>
      </c>
      <c r="B6" s="11" t="s">
        <v>10</v>
      </c>
      <c r="C6" s="107"/>
    </row>
    <row r="7" spans="1:3" ht="15" hidden="1">
      <c r="A7" s="52">
        <v>42933</v>
      </c>
      <c r="B7" s="36" t="s">
        <v>1</v>
      </c>
      <c r="C7" s="108"/>
    </row>
    <row r="8" spans="1:3" ht="15" hidden="1">
      <c r="A8" s="52">
        <v>42934</v>
      </c>
      <c r="B8" s="37" t="s">
        <v>9</v>
      </c>
      <c r="C8" s="106"/>
    </row>
    <row r="9" spans="1:3" ht="15" hidden="1">
      <c r="A9" s="52">
        <v>42935</v>
      </c>
      <c r="B9" s="37" t="s">
        <v>11</v>
      </c>
      <c r="C9" s="106"/>
    </row>
    <row r="10" spans="1:3" ht="15" hidden="1">
      <c r="A10" s="52">
        <v>42936</v>
      </c>
      <c r="B10" s="38" t="s">
        <v>13</v>
      </c>
      <c r="C10" s="108"/>
    </row>
    <row r="11" spans="1:3" ht="15.75" hidden="1" thickBot="1">
      <c r="A11" s="53">
        <v>42937</v>
      </c>
      <c r="B11" s="39" t="s">
        <v>10</v>
      </c>
      <c r="C11" s="107"/>
    </row>
    <row r="12" spans="1:3" ht="15" hidden="1">
      <c r="A12" s="63">
        <v>42940</v>
      </c>
      <c r="B12" s="16" t="s">
        <v>1</v>
      </c>
      <c r="C12" s="108"/>
    </row>
    <row r="13" spans="1:3" ht="15" hidden="1">
      <c r="A13" s="63">
        <v>42941</v>
      </c>
      <c r="B13" s="9" t="s">
        <v>9</v>
      </c>
      <c r="C13" s="106"/>
    </row>
    <row r="14" spans="1:3" ht="15" hidden="1">
      <c r="A14" s="63">
        <v>42942</v>
      </c>
      <c r="B14" s="9" t="s">
        <v>11</v>
      </c>
      <c r="C14" s="129"/>
    </row>
    <row r="15" spans="1:8" ht="15" hidden="1">
      <c r="A15" s="63">
        <v>42943</v>
      </c>
      <c r="B15" s="10" t="s">
        <v>13</v>
      </c>
      <c r="C15" s="129"/>
      <c r="H15" s="149"/>
    </row>
    <row r="16" spans="1:8" ht="15.75" hidden="1" thickBot="1">
      <c r="A16" s="64">
        <v>42944</v>
      </c>
      <c r="B16" s="138" t="s">
        <v>10</v>
      </c>
      <c r="C16" s="107"/>
      <c r="H16" s="149"/>
    </row>
    <row r="17" spans="1:8" ht="15" hidden="1">
      <c r="A17" s="52">
        <v>42947</v>
      </c>
      <c r="B17" s="36" t="s">
        <v>1</v>
      </c>
      <c r="C17" s="48" t="s">
        <v>63</v>
      </c>
      <c r="H17" s="149"/>
    </row>
    <row r="18" spans="1:8" ht="15" hidden="1">
      <c r="A18" s="52">
        <v>42948</v>
      </c>
      <c r="B18" s="37" t="s">
        <v>9</v>
      </c>
      <c r="C18" s="113" t="s">
        <v>8</v>
      </c>
      <c r="H18" s="149"/>
    </row>
    <row r="19" spans="1:3" ht="15" hidden="1">
      <c r="A19" s="52">
        <v>42949</v>
      </c>
      <c r="B19" s="37" t="s">
        <v>11</v>
      </c>
      <c r="C19" s="48" t="s">
        <v>3</v>
      </c>
    </row>
    <row r="20" spans="1:3" ht="15" hidden="1">
      <c r="A20" s="52">
        <v>42950</v>
      </c>
      <c r="B20" s="38" t="s">
        <v>13</v>
      </c>
      <c r="C20" s="48" t="s">
        <v>2</v>
      </c>
    </row>
    <row r="21" spans="1:3" ht="15.75" hidden="1" thickBot="1">
      <c r="A21" s="53">
        <v>42951</v>
      </c>
      <c r="B21" s="39" t="s">
        <v>10</v>
      </c>
      <c r="C21" s="49" t="s">
        <v>5</v>
      </c>
    </row>
    <row r="22" spans="1:3" ht="15" hidden="1">
      <c r="A22" s="52">
        <v>42954</v>
      </c>
      <c r="B22" s="16" t="s">
        <v>1</v>
      </c>
      <c r="C22" s="113" t="s">
        <v>4</v>
      </c>
    </row>
    <row r="23" spans="1:3" ht="15" hidden="1">
      <c r="A23" s="52">
        <v>42955</v>
      </c>
      <c r="B23" s="9" t="s">
        <v>9</v>
      </c>
      <c r="C23" s="113" t="s">
        <v>63</v>
      </c>
    </row>
    <row r="24" spans="1:3" ht="15" hidden="1">
      <c r="A24" s="52">
        <v>42956</v>
      </c>
      <c r="B24" s="9" t="s">
        <v>11</v>
      </c>
      <c r="C24" s="48" t="s">
        <v>8</v>
      </c>
    </row>
    <row r="25" spans="1:3" ht="15" hidden="1">
      <c r="A25" s="52">
        <v>42957</v>
      </c>
      <c r="B25" s="10" t="s">
        <v>13</v>
      </c>
      <c r="C25" s="48" t="s">
        <v>3</v>
      </c>
    </row>
    <row r="26" spans="1:3" ht="15.75" hidden="1" thickBot="1">
      <c r="A26" s="53">
        <v>42958</v>
      </c>
      <c r="B26" s="11" t="s">
        <v>10</v>
      </c>
      <c r="C26" s="49" t="s">
        <v>103</v>
      </c>
    </row>
    <row r="27" spans="1:3" ht="15">
      <c r="A27" s="52">
        <v>42961</v>
      </c>
      <c r="B27" s="36" t="s">
        <v>1</v>
      </c>
      <c r="C27" s="173" t="s">
        <v>5</v>
      </c>
    </row>
    <row r="28" spans="1:3" ht="15">
      <c r="A28" s="52">
        <v>42962</v>
      </c>
      <c r="B28" s="37" t="s">
        <v>9</v>
      </c>
      <c r="C28" s="48" t="s">
        <v>4</v>
      </c>
    </row>
    <row r="29" spans="1:3" ht="14.25" customHeight="1">
      <c r="A29" s="52">
        <v>42963</v>
      </c>
      <c r="B29" s="37" t="s">
        <v>11</v>
      </c>
      <c r="C29" s="258" t="s">
        <v>63</v>
      </c>
    </row>
    <row r="30" spans="1:3" ht="15">
      <c r="A30" s="52">
        <v>42964</v>
      </c>
      <c r="B30" s="38" t="s">
        <v>13</v>
      </c>
      <c r="C30" s="113" t="s">
        <v>105</v>
      </c>
    </row>
    <row r="31" spans="1:3" ht="15.75" thickBot="1">
      <c r="A31" s="150">
        <v>42965</v>
      </c>
      <c r="B31" s="151" t="s">
        <v>10</v>
      </c>
      <c r="C31" s="273"/>
    </row>
    <row r="32" spans="1:3" ht="15">
      <c r="A32" s="63">
        <v>42968</v>
      </c>
      <c r="B32" s="16" t="s">
        <v>1</v>
      </c>
      <c r="C32" s="104" t="s">
        <v>3</v>
      </c>
    </row>
    <row r="33" spans="1:3" ht="15">
      <c r="A33" s="63">
        <v>42969</v>
      </c>
      <c r="B33" s="9" t="s">
        <v>9</v>
      </c>
      <c r="C33" s="48" t="s">
        <v>2</v>
      </c>
    </row>
    <row r="34" spans="1:3" ht="15">
      <c r="A34" s="63">
        <v>42970</v>
      </c>
      <c r="B34" s="139" t="s">
        <v>11</v>
      </c>
      <c r="C34" s="48" t="s">
        <v>5</v>
      </c>
    </row>
    <row r="35" spans="1:3" ht="15">
      <c r="A35" s="63">
        <v>42971</v>
      </c>
      <c r="B35" s="10" t="s">
        <v>13</v>
      </c>
      <c r="C35" s="48" t="s">
        <v>4</v>
      </c>
    </row>
    <row r="36" spans="1:3" ht="15.75" thickBot="1">
      <c r="A36" s="64">
        <v>42972</v>
      </c>
      <c r="B36" s="11" t="s">
        <v>10</v>
      </c>
      <c r="C36" s="49" t="s">
        <v>63</v>
      </c>
    </row>
    <row r="37" spans="1:3" ht="15">
      <c r="A37" s="52">
        <v>42975</v>
      </c>
      <c r="B37" s="36" t="s">
        <v>1</v>
      </c>
      <c r="C37" s="104" t="s">
        <v>8</v>
      </c>
    </row>
    <row r="38" spans="1:3" ht="15">
      <c r="A38" s="52">
        <v>42976</v>
      </c>
      <c r="B38" s="37" t="s">
        <v>9</v>
      </c>
      <c r="C38" s="48" t="s">
        <v>121</v>
      </c>
    </row>
    <row r="39" spans="1:3" ht="15">
      <c r="A39" s="52">
        <v>42977</v>
      </c>
      <c r="B39" s="37" t="s">
        <v>11</v>
      </c>
      <c r="C39" s="113" t="s">
        <v>2</v>
      </c>
    </row>
    <row r="40" spans="1:3" ht="15">
      <c r="A40" s="52">
        <v>42978</v>
      </c>
      <c r="B40" s="38" t="s">
        <v>13</v>
      </c>
      <c r="C40" s="48" t="s">
        <v>104</v>
      </c>
    </row>
    <row r="41" spans="1:3" ht="15.75" thickBot="1">
      <c r="A41" s="53">
        <v>42979</v>
      </c>
      <c r="B41" s="39" t="s">
        <v>10</v>
      </c>
      <c r="C41" s="49" t="s">
        <v>107</v>
      </c>
    </row>
    <row r="42" spans="1:3" ht="15">
      <c r="A42" s="155">
        <v>42982</v>
      </c>
      <c r="B42" s="145" t="s">
        <v>1</v>
      </c>
      <c r="C42" s="274"/>
    </row>
    <row r="43" spans="1:3" ht="15">
      <c r="A43" s="17">
        <v>42983</v>
      </c>
      <c r="B43" s="9" t="s">
        <v>9</v>
      </c>
      <c r="C43" s="104" t="s">
        <v>63</v>
      </c>
    </row>
    <row r="44" spans="1:3" ht="15">
      <c r="A44" s="17">
        <v>42984</v>
      </c>
      <c r="B44" s="139" t="s">
        <v>11</v>
      </c>
      <c r="C44" s="48" t="s">
        <v>8</v>
      </c>
    </row>
    <row r="45" spans="1:3" ht="15">
      <c r="A45" s="17">
        <v>42985</v>
      </c>
      <c r="B45" s="9" t="s">
        <v>13</v>
      </c>
      <c r="C45" s="48" t="s">
        <v>3</v>
      </c>
    </row>
    <row r="46" spans="1:3" ht="15.75" thickBot="1">
      <c r="A46" s="53">
        <v>42986</v>
      </c>
      <c r="B46" s="11" t="s">
        <v>10</v>
      </c>
      <c r="C46" s="193" t="s">
        <v>2</v>
      </c>
    </row>
    <row r="47" spans="1:3" ht="15">
      <c r="A47" s="153">
        <v>42989</v>
      </c>
      <c r="B47" s="36" t="s">
        <v>1</v>
      </c>
      <c r="C47" s="154" t="s">
        <v>5</v>
      </c>
    </row>
    <row r="48" spans="1:3" ht="15">
      <c r="A48" s="153">
        <v>42990</v>
      </c>
      <c r="B48" s="146" t="s">
        <v>9</v>
      </c>
      <c r="C48" s="104" t="s">
        <v>4</v>
      </c>
    </row>
    <row r="49" spans="1:3" ht="15">
      <c r="A49" s="153">
        <v>42991</v>
      </c>
      <c r="B49" s="37" t="s">
        <v>11</v>
      </c>
      <c r="C49" s="104" t="s">
        <v>63</v>
      </c>
    </row>
    <row r="50" spans="1:3" ht="15">
      <c r="A50" s="153">
        <v>42992</v>
      </c>
      <c r="B50" s="38" t="s">
        <v>13</v>
      </c>
      <c r="C50" s="256" t="s">
        <v>8</v>
      </c>
    </row>
    <row r="51" spans="1:3" ht="15.75" thickBot="1">
      <c r="A51" s="184">
        <v>42993</v>
      </c>
      <c r="B51" s="39" t="s">
        <v>10</v>
      </c>
      <c r="C51" s="49" t="s">
        <v>3</v>
      </c>
    </row>
    <row r="52" spans="1:3" ht="15">
      <c r="A52" s="105">
        <v>42996</v>
      </c>
      <c r="B52" s="16" t="s">
        <v>1</v>
      </c>
      <c r="C52" s="104" t="s">
        <v>2</v>
      </c>
    </row>
    <row r="53" spans="1:3" ht="15">
      <c r="A53" s="105">
        <v>42997</v>
      </c>
      <c r="B53" s="9" t="s">
        <v>9</v>
      </c>
      <c r="C53" s="104" t="s">
        <v>5</v>
      </c>
    </row>
    <row r="54" spans="1:3" ht="15">
      <c r="A54" s="105">
        <v>42998</v>
      </c>
      <c r="B54" s="9" t="s">
        <v>11</v>
      </c>
      <c r="C54" s="48" t="s">
        <v>4</v>
      </c>
    </row>
    <row r="55" spans="1:3" ht="15">
      <c r="A55" s="105">
        <v>42999</v>
      </c>
      <c r="B55" s="10" t="s">
        <v>13</v>
      </c>
      <c r="C55" s="48" t="s">
        <v>63</v>
      </c>
    </row>
    <row r="56" spans="1:3" ht="15.75" thickBot="1">
      <c r="A56" s="122">
        <v>43000</v>
      </c>
      <c r="B56" s="11" t="s">
        <v>10</v>
      </c>
      <c r="C56" s="49" t="s">
        <v>8</v>
      </c>
    </row>
    <row r="57" spans="1:3" ht="15">
      <c r="A57" s="52">
        <v>43003</v>
      </c>
      <c r="B57" s="36" t="s">
        <v>1</v>
      </c>
      <c r="C57" s="104" t="s">
        <v>3</v>
      </c>
    </row>
    <row r="58" spans="1:3" ht="15">
      <c r="A58" s="52">
        <v>43004</v>
      </c>
      <c r="B58" s="37" t="s">
        <v>9</v>
      </c>
      <c r="C58" s="48" t="s">
        <v>2</v>
      </c>
    </row>
    <row r="59" spans="1:3" ht="15">
      <c r="A59" s="52">
        <v>43005</v>
      </c>
      <c r="B59" s="37" t="s">
        <v>11</v>
      </c>
      <c r="C59" s="113" t="s">
        <v>5</v>
      </c>
    </row>
    <row r="60" spans="1:3" ht="15">
      <c r="A60" s="52">
        <v>43006</v>
      </c>
      <c r="B60" s="38" t="s">
        <v>13</v>
      </c>
      <c r="C60" s="48" t="s">
        <v>4</v>
      </c>
    </row>
    <row r="61" spans="1:3" ht="16.5" customHeight="1" thickBot="1">
      <c r="A61" s="150">
        <v>43007</v>
      </c>
      <c r="B61" s="151" t="s">
        <v>10</v>
      </c>
      <c r="C61" s="273"/>
    </row>
    <row r="62" spans="1:3" ht="15">
      <c r="A62" s="142"/>
      <c r="B62" s="143"/>
      <c r="C62" s="140"/>
    </row>
    <row r="63" spans="1:3" ht="15">
      <c r="A63" s="142"/>
      <c r="B63" s="143"/>
      <c r="C63" s="140"/>
    </row>
    <row r="64" spans="1:3" ht="15">
      <c r="A64" s="142"/>
      <c r="B64" s="143"/>
      <c r="C64" s="140"/>
    </row>
    <row r="65" spans="1:3" ht="15">
      <c r="A65" s="142"/>
      <c r="B65" s="143"/>
      <c r="C65" s="140"/>
    </row>
    <row r="66" spans="2:6" ht="16.5" customHeight="1">
      <c r="B66" s="127" t="s">
        <v>3</v>
      </c>
      <c r="C66" s="126">
        <f>COUNTIF(C2:C63,"PE")</f>
        <v>6</v>
      </c>
      <c r="D66" s="169"/>
      <c r="E66" s="168"/>
      <c r="F66" s="169"/>
    </row>
    <row r="67" spans="2:6" ht="16.5" customHeight="1">
      <c r="B67" s="127" t="s">
        <v>121</v>
      </c>
      <c r="C67" s="126">
        <f>COUNTIF(C3:C64,"PE(S)")</f>
        <v>1</v>
      </c>
      <c r="D67" s="169"/>
      <c r="E67" s="168"/>
      <c r="F67" s="169"/>
    </row>
    <row r="68" spans="2:6" ht="15">
      <c r="B68" s="127" t="s">
        <v>2</v>
      </c>
      <c r="C68" s="124">
        <f>COUNTIF(C2:C63,"Art")</f>
        <v>6</v>
      </c>
      <c r="D68" s="169"/>
      <c r="E68" s="169"/>
      <c r="F68" s="169"/>
    </row>
    <row r="69" spans="2:6" ht="15">
      <c r="B69" s="127" t="s">
        <v>103</v>
      </c>
      <c r="C69" s="126">
        <f>COUNTIF(C2:C64,"Art(S)")</f>
        <v>1</v>
      </c>
      <c r="D69" s="169"/>
      <c r="E69" s="168"/>
      <c r="F69" s="169"/>
    </row>
    <row r="70" spans="2:6" ht="15">
      <c r="B70" s="127" t="s">
        <v>5</v>
      </c>
      <c r="C70" s="126">
        <f>COUNTIF(C2:C63,"Music")</f>
        <v>6</v>
      </c>
      <c r="D70" s="169"/>
      <c r="E70" s="168"/>
      <c r="F70" s="169"/>
    </row>
    <row r="71" spans="2:6" ht="15">
      <c r="B71" s="163" t="s">
        <v>104</v>
      </c>
      <c r="C71" s="124">
        <f>COUNTIF(C2:C64,"Music(S)")</f>
        <v>1</v>
      </c>
      <c r="D71" s="169"/>
      <c r="E71" s="169"/>
      <c r="F71" s="169"/>
    </row>
    <row r="72" spans="2:6" ht="15">
      <c r="B72" s="126" t="s">
        <v>7</v>
      </c>
      <c r="C72" s="124">
        <f>COUNTIF(C2:C63,"Tech")</f>
        <v>0</v>
      </c>
      <c r="D72" s="169"/>
      <c r="E72" s="169"/>
      <c r="F72" s="169"/>
    </row>
    <row r="73" spans="2:6" ht="15">
      <c r="B73" s="136" t="s">
        <v>8</v>
      </c>
      <c r="C73" s="124">
        <f>COUNTIF(C2:C63,"Science")</f>
        <v>6</v>
      </c>
      <c r="D73" s="169"/>
      <c r="E73" s="169"/>
      <c r="F73" s="169"/>
    </row>
    <row r="74" spans="2:6" ht="15">
      <c r="B74" s="164" t="s">
        <v>105</v>
      </c>
      <c r="C74" s="124">
        <f>COUNTIF(C2:C64,"Science(S)")</f>
        <v>1</v>
      </c>
      <c r="D74" s="169"/>
      <c r="E74" s="169"/>
      <c r="F74" s="169"/>
    </row>
    <row r="75" spans="2:6" ht="16.5" customHeight="1">
      <c r="B75" s="128" t="s">
        <v>63</v>
      </c>
      <c r="C75" s="124">
        <f>COUNTIF(C2:C63,"Readers")</f>
        <v>7</v>
      </c>
      <c r="D75" s="169"/>
      <c r="E75" s="169"/>
      <c r="F75" s="169"/>
    </row>
    <row r="76" spans="2:6" ht="16.5" customHeight="1">
      <c r="B76" s="165" t="s">
        <v>106</v>
      </c>
      <c r="C76" s="125">
        <f>COUNTIF(C2:C64,"Readers(S)")</f>
        <v>0</v>
      </c>
      <c r="D76" s="169"/>
      <c r="E76" s="170"/>
      <c r="F76" s="169"/>
    </row>
    <row r="77" spans="2:6" ht="16.5" customHeight="1">
      <c r="B77" s="182" t="s">
        <v>4</v>
      </c>
      <c r="C77" s="185">
        <f>COUNTIF(C2:C63,"Media")</f>
        <v>6</v>
      </c>
      <c r="D77" s="169"/>
      <c r="E77" s="169"/>
      <c r="F77" s="169"/>
    </row>
    <row r="78" spans="2:6" ht="16.5" customHeight="1">
      <c r="B78" s="136" t="s">
        <v>107</v>
      </c>
      <c r="C78" s="185">
        <f>COUNTIF(C2:C64,"Media(S)")</f>
        <v>1</v>
      </c>
      <c r="D78" s="169"/>
      <c r="E78" s="169"/>
      <c r="F78" s="169"/>
    </row>
    <row r="79" spans="2:6" ht="16.5" customHeight="1">
      <c r="B79" s="126" t="s">
        <v>73</v>
      </c>
      <c r="C79" s="124">
        <f>COUNTIF(C2:C63,"Guidance")</f>
        <v>0</v>
      </c>
      <c r="D79" s="169"/>
      <c r="E79" s="169"/>
      <c r="F79" s="169"/>
    </row>
    <row r="80" spans="2:6" ht="16.5" customHeight="1">
      <c r="B80" s="126" t="s">
        <v>76</v>
      </c>
      <c r="C80" s="124">
        <f>COUNTIF(C2:C63,"Math")</f>
        <v>0</v>
      </c>
      <c r="D80" s="169"/>
      <c r="E80" s="169"/>
      <c r="F80" s="169"/>
    </row>
    <row r="81" spans="2:6" ht="16.5" customHeight="1">
      <c r="B81" s="166" t="s">
        <v>108</v>
      </c>
      <c r="C81" s="124">
        <f>COUNTIF(C2:C64,"Math(S)")</f>
        <v>0</v>
      </c>
      <c r="D81" s="169"/>
      <c r="E81" s="169"/>
      <c r="F81" s="169"/>
    </row>
    <row r="82" spans="2:6" ht="15" customHeight="1">
      <c r="B82" s="126" t="s">
        <v>74</v>
      </c>
      <c r="C82" s="124">
        <f>SUM(C66:C80)</f>
        <v>42</v>
      </c>
      <c r="D82" s="169"/>
      <c r="E82" s="169"/>
      <c r="F82" s="169"/>
    </row>
    <row r="83" spans="2:6" ht="15" customHeight="1">
      <c r="B83" s="15"/>
      <c r="C83" s="124">
        <v>42</v>
      </c>
      <c r="D83" s="169"/>
      <c r="E83" s="169"/>
      <c r="F83" s="169"/>
    </row>
    <row r="84" ht="15" customHeight="1"/>
  </sheetData>
  <sheetProtection/>
  <printOptions/>
  <pageMargins left="0.3125" right="0.2" top="0.74" bottom="0.17" header="0.21" footer="0.17"/>
  <pageSetup horizontalDpi="600" verticalDpi="600" orientation="portrait" r:id="rId1"/>
  <headerFooter>
    <oddHeader>&amp;C&amp;"Arial,Bold"Alston Ridge Specials Schedule
2017-2018 - Fifth Q1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mboesch</dc:creator>
  <cp:keywords/>
  <dc:description/>
  <cp:lastModifiedBy>Erin Cole</cp:lastModifiedBy>
  <cp:lastPrinted>2017-06-30T13:56:15Z</cp:lastPrinted>
  <dcterms:created xsi:type="dcterms:W3CDTF">2012-09-12T14:31:35Z</dcterms:created>
  <dcterms:modified xsi:type="dcterms:W3CDTF">2017-08-17T20:25:53Z</dcterms:modified>
  <cp:category/>
  <cp:version/>
  <cp:contentType/>
  <cp:contentStatus/>
</cp:coreProperties>
</file>